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7400" windowHeight="9555"/>
  </bookViews>
  <sheets>
    <sheet name="строит" sheetId="5" r:id="rId1"/>
    <sheet name="инд план" sheetId="6" r:id="rId2"/>
  </sheets>
  <definedNames>
    <definedName name="_xlnm.Print_Titles" localSheetId="0">строит!$7:$8</definedName>
    <definedName name="_xlnm.Print_Area" localSheetId="1">'инд план'!$A$1:$I$15</definedName>
    <definedName name="_xlnm.Print_Area" localSheetId="0">строит!$A$1:$I$88</definedName>
  </definedNames>
  <calcPr calcId="145621"/>
</workbook>
</file>

<file path=xl/calcChain.xml><?xml version="1.0" encoding="utf-8"?>
<calcChain xmlns="http://schemas.openxmlformats.org/spreadsheetml/2006/main">
  <c r="D10" i="5" l="1"/>
  <c r="E10" i="5"/>
  <c r="F10" i="5"/>
  <c r="G10" i="5"/>
  <c r="H10" i="5"/>
  <c r="C10" i="5"/>
  <c r="G14" i="5"/>
  <c r="H14" i="5"/>
  <c r="F14" i="5"/>
  <c r="E14" i="5"/>
  <c r="G16" i="5"/>
  <c r="H16" i="5"/>
  <c r="F16" i="5"/>
  <c r="I14" i="5"/>
  <c r="G8" i="6"/>
  <c r="H8" i="6" s="1"/>
  <c r="E8" i="6" l="1"/>
  <c r="C68" i="5"/>
  <c r="C58" i="5"/>
  <c r="D44" i="5"/>
  <c r="E44" i="5"/>
  <c r="F44" i="5"/>
  <c r="G44" i="5"/>
  <c r="H44" i="5"/>
  <c r="H45" i="5" s="1"/>
  <c r="C44" i="5"/>
  <c r="E24" i="5"/>
  <c r="F24" i="5"/>
  <c r="F25" i="5" s="1"/>
  <c r="G24" i="5"/>
  <c r="H24" i="5"/>
  <c r="C24" i="5"/>
  <c r="E21" i="5"/>
  <c r="F21" i="5"/>
  <c r="G21" i="5"/>
  <c r="H21" i="5"/>
  <c r="D21" i="5"/>
  <c r="E19" i="5"/>
  <c r="F19" i="5"/>
  <c r="G19" i="5"/>
  <c r="H19" i="5"/>
  <c r="D19" i="5"/>
  <c r="E17" i="5"/>
  <c r="F17" i="5"/>
  <c r="G17" i="5"/>
  <c r="H17" i="5"/>
  <c r="D17" i="5"/>
  <c r="E15" i="5"/>
  <c r="F15" i="5"/>
  <c r="G15" i="5"/>
  <c r="H15" i="5"/>
  <c r="D15" i="5"/>
  <c r="D12" i="5"/>
  <c r="E12" i="5"/>
  <c r="F12" i="5"/>
  <c r="G12" i="5"/>
  <c r="H12" i="5"/>
  <c r="C12" i="5"/>
  <c r="E11" i="5"/>
  <c r="F11" i="5"/>
  <c r="G11" i="5"/>
  <c r="H11" i="5"/>
  <c r="D11" i="5"/>
  <c r="H81" i="5"/>
  <c r="G81" i="5"/>
  <c r="F81" i="5"/>
  <c r="E81" i="5"/>
  <c r="D81" i="5"/>
  <c r="H79" i="5"/>
  <c r="G79" i="5"/>
  <c r="F79" i="5"/>
  <c r="E79" i="5"/>
  <c r="D79" i="5"/>
  <c r="H77" i="5"/>
  <c r="G77" i="5"/>
  <c r="F77" i="5"/>
  <c r="E77" i="5"/>
  <c r="D77" i="5"/>
  <c r="H75" i="5"/>
  <c r="G75" i="5"/>
  <c r="F75" i="5"/>
  <c r="E75" i="5"/>
  <c r="D75" i="5"/>
  <c r="H73" i="5"/>
  <c r="G73" i="5"/>
  <c r="F73" i="5"/>
  <c r="E73" i="5"/>
  <c r="D73" i="5"/>
  <c r="H71" i="5"/>
  <c r="G71" i="5"/>
  <c r="F71" i="5"/>
  <c r="E71" i="5"/>
  <c r="D71" i="5"/>
  <c r="H67" i="5"/>
  <c r="G67" i="5"/>
  <c r="F67" i="5"/>
  <c r="E67" i="5"/>
  <c r="D67" i="5"/>
  <c r="H65" i="5"/>
  <c r="G65" i="5"/>
  <c r="F65" i="5"/>
  <c r="E65" i="5"/>
  <c r="D65" i="5"/>
  <c r="H63" i="5"/>
  <c r="G63" i="5"/>
  <c r="F63" i="5"/>
  <c r="E63" i="5"/>
  <c r="D63" i="5"/>
  <c r="H61" i="5"/>
  <c r="G61" i="5"/>
  <c r="F61" i="5"/>
  <c r="E61" i="5"/>
  <c r="D61" i="5"/>
  <c r="D57" i="5"/>
  <c r="H57" i="5"/>
  <c r="G57" i="5"/>
  <c r="F57" i="5"/>
  <c r="E57" i="5"/>
  <c r="H55" i="5"/>
  <c r="G55" i="5"/>
  <c r="F55" i="5"/>
  <c r="E55" i="5"/>
  <c r="D55" i="5"/>
  <c r="H53" i="5"/>
  <c r="G53" i="5"/>
  <c r="F53" i="5"/>
  <c r="E53" i="5"/>
  <c r="D53" i="5"/>
  <c r="H51" i="5"/>
  <c r="G51" i="5"/>
  <c r="F51" i="5"/>
  <c r="E51" i="5"/>
  <c r="D51" i="5"/>
  <c r="H49" i="5"/>
  <c r="G49" i="5"/>
  <c r="F49" i="5"/>
  <c r="E49" i="5"/>
  <c r="D49" i="5"/>
  <c r="H47" i="5"/>
  <c r="G47" i="5"/>
  <c r="F47" i="5"/>
  <c r="E47" i="5"/>
  <c r="D47" i="5"/>
  <c r="H43" i="5"/>
  <c r="G43" i="5"/>
  <c r="F43" i="5"/>
  <c r="E43" i="5"/>
  <c r="D43" i="5"/>
  <c r="H41" i="5"/>
  <c r="G41" i="5"/>
  <c r="F41" i="5"/>
  <c r="E41" i="5"/>
  <c r="D41" i="5"/>
  <c r="H39" i="5"/>
  <c r="G39" i="5"/>
  <c r="F39" i="5"/>
  <c r="E39" i="5"/>
  <c r="D39" i="5"/>
  <c r="H37" i="5"/>
  <c r="G37" i="5"/>
  <c r="F37" i="5"/>
  <c r="E37" i="5"/>
  <c r="D37" i="5"/>
  <c r="H35" i="5"/>
  <c r="G35" i="5"/>
  <c r="F35" i="5"/>
  <c r="H33" i="5"/>
  <c r="G33" i="5"/>
  <c r="F33" i="5"/>
  <c r="E33" i="5"/>
  <c r="D33" i="5"/>
  <c r="H31" i="5"/>
  <c r="G31" i="5"/>
  <c r="F31" i="5"/>
  <c r="E31" i="5"/>
  <c r="D31" i="5"/>
  <c r="H29" i="5"/>
  <c r="G29" i="5"/>
  <c r="F29" i="5"/>
  <c r="E29" i="5"/>
  <c r="D29" i="5"/>
  <c r="H27" i="5"/>
  <c r="G27" i="5"/>
  <c r="F27" i="5"/>
  <c r="E27" i="5"/>
  <c r="D27" i="5"/>
  <c r="H68" i="5"/>
  <c r="G68" i="5"/>
  <c r="F68" i="5"/>
  <c r="E68" i="5"/>
  <c r="D68" i="5"/>
  <c r="D69" i="5" s="1"/>
  <c r="H58" i="5"/>
  <c r="G58" i="5"/>
  <c r="F58" i="5"/>
  <c r="E58" i="5"/>
  <c r="D58" i="5"/>
  <c r="D45" i="5"/>
  <c r="F45" i="5" l="1"/>
  <c r="D59" i="5"/>
  <c r="C22" i="5"/>
  <c r="G22" i="5"/>
  <c r="F69" i="5"/>
  <c r="F59" i="5"/>
  <c r="H59" i="5"/>
  <c r="H22" i="5"/>
  <c r="F22" i="5"/>
  <c r="E22" i="5"/>
  <c r="H69" i="5"/>
  <c r="H25" i="5"/>
  <c r="G25" i="5"/>
  <c r="E45" i="5"/>
  <c r="G45" i="5"/>
  <c r="E59" i="5"/>
  <c r="G59" i="5"/>
  <c r="E69" i="5"/>
  <c r="G69" i="5"/>
  <c r="G23" i="5" l="1"/>
  <c r="F23" i="5"/>
  <c r="H23" i="5"/>
  <c r="E35" i="5"/>
  <c r="D35" i="5"/>
  <c r="D24" i="5"/>
  <c r="D25" i="5" s="1"/>
  <c r="E25" i="5" l="1"/>
  <c r="D22" i="5"/>
  <c r="D23" i="5" l="1"/>
  <c r="E23" i="5"/>
</calcChain>
</file>

<file path=xl/sharedStrings.xml><?xml version="1.0" encoding="utf-8"?>
<sst xmlns="http://schemas.openxmlformats.org/spreadsheetml/2006/main" count="150" uniqueCount="66">
  <si>
    <t>наименование городского округа, муниципального района</t>
  </si>
  <si>
    <t>Показатели</t>
  </si>
  <si>
    <t>отчет</t>
  </si>
  <si>
    <t>оценка</t>
  </si>
  <si>
    <t>прогноз</t>
  </si>
  <si>
    <t>млн.руб.</t>
  </si>
  <si>
    <t>в % к пред. г.</t>
  </si>
  <si>
    <t>крупгные и средние предприятия:</t>
  </si>
  <si>
    <t>малые предприятия:</t>
  </si>
  <si>
    <t>предприятия с численностью до 15 человек:</t>
  </si>
  <si>
    <t>краевые организации:</t>
  </si>
  <si>
    <t>Единица</t>
  </si>
  <si>
    <t xml:space="preserve"> измерения</t>
  </si>
  <si>
    <t>Индекс-дефлятор по объему подрядных работ</t>
  </si>
  <si>
    <t>раз к предыд.году</t>
  </si>
  <si>
    <t>Проверка строки по структуре</t>
  </si>
  <si>
    <t xml:space="preserve">   Из общего итога:</t>
  </si>
  <si>
    <t xml:space="preserve">по крупным и средним предприятиям  </t>
  </si>
  <si>
    <t>по малым предприятиям</t>
  </si>
  <si>
    <t>по предприятиям с численностью до 15 человек</t>
  </si>
  <si>
    <t>по краевым организациям</t>
  </si>
  <si>
    <t xml:space="preserve">Из общего итога по основным подрядным организациям с отнесением их в по категориям  в соответствии с  численностью: </t>
  </si>
  <si>
    <t xml:space="preserve">Объем работ, выполненных по виду деятельности "строительство" </t>
  </si>
  <si>
    <t>Проверка отчетных показателей</t>
  </si>
  <si>
    <t>Замечания</t>
  </si>
  <si>
    <t>2011 год</t>
  </si>
  <si>
    <t>Отчет</t>
  </si>
  <si>
    <t>Разница</t>
  </si>
  <si>
    <t>наименование показателей</t>
  </si>
  <si>
    <t xml:space="preserve">Причины невыполнения (менее 100%) и значительного  перевыполнения (более 115%) </t>
  </si>
  <si>
    <t xml:space="preserve"> прогноз</t>
  </si>
  <si>
    <t>% выполнения</t>
  </si>
  <si>
    <t>плановый темп роста</t>
  </si>
  <si>
    <t>фактический темп роста</t>
  </si>
  <si>
    <t>отклонение фактического темпа роста от планового</t>
  </si>
  <si>
    <t>Объем работ, выполненных по виду деятельности "строительство" (по крупным и средним предприятиям)</t>
  </si>
  <si>
    <t>Прогноз согласован с заместителем главы по экономике</t>
  </si>
  <si>
    <t>ФИО, телефон</t>
  </si>
  <si>
    <t>исполнитель</t>
  </si>
  <si>
    <t>Телефон для справок:   268-46-68 Летич Наталья Николаевна</t>
  </si>
  <si>
    <t>Таблица № 13</t>
  </si>
  <si>
    <t>Основные показатели, представляемые для разработки уточненного прогноза социально-экономического развития Краснодарского края на 2014 год и на период до 2016 года.</t>
  </si>
  <si>
    <t xml:space="preserve">Объем работ, выполненных по виду деятельности "строительство" до 2016 года  </t>
  </si>
  <si>
    <t>2012 год</t>
  </si>
  <si>
    <t>ВЫПОЛНЕНИЕ ИНДИКАТИВНОГО ПЛАНА НА 2012 ГОД  И НА ПЛАНОВЫЙ ПЕРИОД 2013 И 2014 ГОДОВ</t>
  </si>
  <si>
    <t>(Постановление ЗСК Краснодарского края от 16 ноября 2011 года № 2878-П)</t>
  </si>
  <si>
    <r>
      <t xml:space="preserve">Причины снижения или значительного роста объема работ, выполненных по виду деятельности "строительство" крупными и средними предприятиями </t>
    </r>
    <r>
      <rPr>
        <sz val="8"/>
        <rFont val="Arial CYR"/>
        <charset val="204"/>
      </rPr>
      <t>(в пояснительной записке по всем категоиям предприятий)</t>
    </r>
  </si>
  <si>
    <r>
      <t xml:space="preserve">Объем работ, выполненных по виду деятельности "строительство", </t>
    </r>
    <r>
      <rPr>
        <sz val="11"/>
        <rFont val="Times New Roman"/>
        <family val="1"/>
        <charset val="204"/>
      </rPr>
      <t>млн. рублей</t>
    </r>
  </si>
  <si>
    <t>ООО МНУ-1 Корпорация ЭСКЭМ зарегистрировано на территории района в 2011 году</t>
  </si>
  <si>
    <t>ООО "Стройиндустрия"</t>
  </si>
  <si>
    <t>ООО "Строительная фирма ВСВ"</t>
  </si>
  <si>
    <t>ЗАО "Глобус"</t>
  </si>
  <si>
    <t>ООО "Стройтехнология"</t>
  </si>
  <si>
    <t>ООО "Мостгазсервис"</t>
  </si>
  <si>
    <t>ООО "Стройлеспром!"</t>
  </si>
  <si>
    <t>ООО "Авто-газ- сервис"</t>
  </si>
  <si>
    <t>ООО "Глобус-строй</t>
  </si>
  <si>
    <t>снижение обусловлено завершением выполнения работ по контракту ООО "Стройтехнология" НПЗ г. Туапсе</t>
  </si>
  <si>
    <t>М.Г. Чеботова</t>
  </si>
  <si>
    <t>С.С. Скороходова 5-30-82</t>
  </si>
  <si>
    <t xml:space="preserve">недостижение плановых темпов роста обусловлено регистрацией в 2011 году на территории района ООО МНУ-1 Корпорация ЭСКЭМ объемы выполненых работ составили 725,4 млн. руб. при плановых 364 млн. руб.
Снижение объемов на 206 млн. руб.:
- ООО Строительная фирма ВСВ производственная деятельность практически прекращена снижена численность работающих со 150 до 10 человек;
- завершены работы по строительству НПЗ г. Туапсе ЗАО "Глобус" и ООО "Стройиндустрия" 
</t>
  </si>
  <si>
    <t>по Мостовскому району</t>
  </si>
  <si>
    <t>Предприятие зарегистрировано на территории района в 2011 году</t>
  </si>
  <si>
    <t>завершение работ по заключенным договорам по строительству НПЗ г. Туапсе ЗАО "Глобус" и ООО "Стройиндустрия" 
ООО Строительная фирма ВСВ производственная деятельность практически прекращена снижена численность работающих со 150 до 10 человек</t>
  </si>
  <si>
    <t>увеличение объемов работ  ООО МНУ-1 Корпорация ЭСКЭМ  (электромантажные работы на территории РФ)</t>
  </si>
  <si>
    <t>Принято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</si>
</sst>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0.0000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Times New Roman"/>
      <family val="1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8"/>
      <color indexed="10"/>
      <name val="Arial Cyr"/>
      <family val="2"/>
      <charset val="204"/>
    </font>
    <font>
      <sz val="8"/>
      <color indexed="8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7"/>
      <name val="Arial Cyr"/>
      <charset val="204"/>
    </font>
    <font>
      <b/>
      <sz val="10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2" fillId="0" borderId="0"/>
    <xf numFmtId="43" fontId="12" fillId="0" borderId="0" applyFont="0" applyFill="0" applyBorder="0" applyAlignment="0" applyProtection="0"/>
  </cellStyleXfs>
  <cellXfs count="113">
    <xf numFmtId="0" fontId="0" fillId="0" borderId="0" xfId="0"/>
    <xf numFmtId="0" fontId="3" fillId="0" borderId="6" xfId="1" applyFont="1" applyBorder="1" applyAlignment="1" applyProtection="1">
      <alignment horizontal="left" wrapText="1"/>
    </xf>
    <xf numFmtId="164" fontId="3" fillId="0" borderId="6" xfId="1" applyNumberFormat="1" applyFont="1" applyBorder="1" applyProtection="1"/>
    <xf numFmtId="0" fontId="4" fillId="0" borderId="6" xfId="1" applyFont="1" applyBorder="1" applyAlignment="1" applyProtection="1">
      <alignment horizontal="left" wrapText="1" indent="2"/>
    </xf>
    <xf numFmtId="0" fontId="3" fillId="0" borderId="6" xfId="1" applyFont="1" applyBorder="1" applyAlignment="1" applyProtection="1">
      <alignment horizontal="left" wrapText="1" indent="1"/>
    </xf>
    <xf numFmtId="0" fontId="3" fillId="0" borderId="6" xfId="1" applyFont="1" applyFill="1" applyBorder="1" applyAlignment="1" applyProtection="1">
      <alignment horizontal="left" wrapText="1"/>
    </xf>
    <xf numFmtId="0" fontId="4" fillId="0" borderId="6" xfId="1" applyFont="1" applyFill="1" applyBorder="1" applyAlignment="1" applyProtection="1">
      <alignment horizontal="left" wrapText="1"/>
    </xf>
    <xf numFmtId="0" fontId="4" fillId="0" borderId="6" xfId="1" applyFont="1" applyBorder="1" applyProtection="1"/>
    <xf numFmtId="165" fontId="4" fillId="0" borderId="6" xfId="1" applyNumberFormat="1" applyFont="1" applyBorder="1" applyProtection="1"/>
    <xf numFmtId="0" fontId="4" fillId="4" borderId="6" xfId="1" applyFont="1" applyFill="1" applyBorder="1" applyAlignment="1" applyProtection="1">
      <alignment horizontal="left" wrapText="1"/>
    </xf>
    <xf numFmtId="0" fontId="8" fillId="2" borderId="6" xfId="1" applyFont="1" applyFill="1" applyBorder="1" applyAlignment="1" applyProtection="1">
      <alignment horizontal="left" wrapText="1"/>
    </xf>
    <xf numFmtId="164" fontId="8" fillId="2" borderId="6" xfId="1" applyNumberFormat="1" applyFont="1" applyFill="1" applyBorder="1" applyProtection="1"/>
    <xf numFmtId="0" fontId="6" fillId="0" borderId="0" xfId="1" applyFont="1" applyProtection="1">
      <protection locked="0"/>
    </xf>
    <xf numFmtId="0" fontId="1" fillId="0" borderId="0" xfId="1" applyProtection="1">
      <protection locked="0"/>
    </xf>
    <xf numFmtId="0" fontId="14" fillId="0" borderId="0" xfId="0" applyFont="1" applyFill="1" applyAlignment="1" applyProtection="1">
      <alignment vertical="center" wrapText="1"/>
    </xf>
    <xf numFmtId="164" fontId="14" fillId="0" borderId="0" xfId="0" applyNumberFormat="1" applyFont="1" applyFill="1" applyAlignment="1" applyProtection="1">
      <alignment vertical="center" wrapText="1"/>
    </xf>
    <xf numFmtId="0" fontId="23" fillId="0" borderId="0" xfId="0" applyFont="1"/>
    <xf numFmtId="0" fontId="15" fillId="0" borderId="0" xfId="1" applyFont="1" applyFill="1" applyBorder="1" applyAlignment="1">
      <alignment horizontal="center" vertical="center" wrapText="1"/>
    </xf>
    <xf numFmtId="0" fontId="21" fillId="0" borderId="0" xfId="3" applyFont="1" applyFill="1" applyAlignment="1">
      <alignment horizontal="center" wrapText="1"/>
    </xf>
    <xf numFmtId="0" fontId="24" fillId="0" borderId="0" xfId="0" applyFont="1"/>
    <xf numFmtId="0" fontId="26" fillId="0" borderId="6" xfId="1" applyFont="1" applyFill="1" applyBorder="1" applyAlignment="1">
      <alignment horizontal="center" vertical="center" wrapText="1"/>
    </xf>
    <xf numFmtId="0" fontId="27" fillId="0" borderId="6" xfId="1" applyFont="1" applyFill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wrapText="1"/>
    </xf>
    <xf numFmtId="0" fontId="27" fillId="7" borderId="6" xfId="3" applyFont="1" applyFill="1" applyBorder="1" applyAlignment="1">
      <alignment horizontal="center" vertical="center" wrapText="1"/>
    </xf>
    <xf numFmtId="0" fontId="21" fillId="0" borderId="0" xfId="0" applyFont="1" applyFill="1" applyAlignment="1" applyProtection="1">
      <alignment horizontal="left" vertical="center" wrapText="1" indent="1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166" fontId="4" fillId="0" borderId="6" xfId="1" applyNumberFormat="1" applyFont="1" applyBorder="1" applyProtection="1"/>
    <xf numFmtId="0" fontId="26" fillId="0" borderId="6" xfId="1" applyFont="1" applyFill="1" applyBorder="1" applyAlignment="1" applyProtection="1">
      <alignment horizontal="left" wrapText="1" indent="1"/>
    </xf>
    <xf numFmtId="0" fontId="5" fillId="0" borderId="0" xfId="0" applyFont="1" applyFill="1" applyAlignment="1" applyProtection="1">
      <alignment horizontal="left" vertical="center" wrapText="1" indent="1"/>
      <protection locked="0"/>
    </xf>
    <xf numFmtId="0" fontId="24" fillId="0" borderId="6" xfId="0" applyFont="1" applyBorder="1" applyAlignment="1">
      <alignment wrapText="1"/>
    </xf>
    <xf numFmtId="164" fontId="3" fillId="7" borderId="6" xfId="1" applyNumberFormat="1" applyFont="1" applyFill="1" applyBorder="1" applyProtection="1"/>
    <xf numFmtId="164" fontId="24" fillId="0" borderId="6" xfId="0" applyNumberFormat="1" applyFont="1" applyBorder="1" applyAlignment="1"/>
    <xf numFmtId="0" fontId="21" fillId="0" borderId="0" xfId="1" applyFont="1" applyFill="1" applyAlignment="1" applyProtection="1">
      <alignment horizontal="center" vertical="center" wrapText="1"/>
    </xf>
    <xf numFmtId="0" fontId="21" fillId="0" borderId="0" xfId="1" applyFont="1" applyFill="1" applyAlignment="1" applyProtection="1">
      <alignment horizontal="center" vertical="center" wrapText="1"/>
    </xf>
    <xf numFmtId="0" fontId="3" fillId="0" borderId="1" xfId="1" applyFont="1" applyBorder="1" applyAlignment="1" applyProtection="1">
      <alignment horizontal="center" vertical="top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0" fontId="21" fillId="0" borderId="15" xfId="0" applyFont="1" applyFill="1" applyBorder="1" applyAlignment="1" applyProtection="1">
      <alignment horizontal="center"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26" fillId="0" borderId="0" xfId="3" applyFont="1" applyFill="1" applyAlignment="1">
      <alignment horizontal="center" wrapText="1"/>
    </xf>
    <xf numFmtId="0" fontId="14" fillId="0" borderId="0" xfId="0" applyFont="1" applyFill="1" applyAlignment="1" applyProtection="1">
      <alignment horizontal="left" vertical="center" wrapText="1" indent="1"/>
    </xf>
    <xf numFmtId="0" fontId="21" fillId="0" borderId="0" xfId="1" applyFont="1" applyFill="1" applyBorder="1" applyAlignment="1">
      <alignment horizontal="center" vertical="center" wrapText="1"/>
    </xf>
    <xf numFmtId="0" fontId="27" fillId="0" borderId="6" xfId="1" applyFont="1" applyFill="1" applyBorder="1" applyAlignment="1">
      <alignment horizontal="center" vertical="center" wrapText="1"/>
    </xf>
    <xf numFmtId="0" fontId="26" fillId="0" borderId="6" xfId="3" applyFont="1" applyBorder="1" applyAlignment="1">
      <alignment horizontal="center" vertical="center"/>
    </xf>
    <xf numFmtId="0" fontId="27" fillId="0" borderId="6" xfId="3" applyFont="1" applyFill="1" applyBorder="1" applyAlignment="1">
      <alignment horizontal="center" vertical="center" wrapText="1"/>
    </xf>
    <xf numFmtId="0" fontId="28" fillId="5" borderId="0" xfId="1" applyFont="1" applyFill="1" applyAlignment="1" applyProtection="1">
      <alignment horizontal="center" vertical="center" wrapText="1"/>
    </xf>
    <xf numFmtId="0" fontId="4" fillId="2" borderId="0" xfId="1" applyFont="1" applyFill="1" applyAlignment="1" applyProtection="1">
      <alignment horizontal="left" wrapText="1"/>
    </xf>
    <xf numFmtId="0" fontId="4" fillId="2" borderId="0" xfId="1" applyFont="1" applyFill="1" applyAlignment="1" applyProtection="1">
      <alignment wrapText="1"/>
    </xf>
    <xf numFmtId="0" fontId="5" fillId="0" borderId="0" xfId="1" applyFont="1" applyFill="1" applyAlignment="1" applyProtection="1">
      <alignment horizontal="right"/>
    </xf>
    <xf numFmtId="0" fontId="21" fillId="0" borderId="0" xfId="1" applyFont="1" applyFill="1" applyAlignment="1" applyProtection="1">
      <alignment horizontal="center"/>
    </xf>
    <xf numFmtId="0" fontId="1" fillId="0" borderId="0" xfId="1" applyProtection="1"/>
    <xf numFmtId="164" fontId="21" fillId="0" borderId="0" xfId="4" applyNumberFormat="1" applyFont="1" applyFill="1" applyBorder="1" applyAlignment="1" applyProtection="1">
      <alignment horizontal="center" vertical="center" wrapText="1"/>
    </xf>
    <xf numFmtId="0" fontId="2" fillId="0" borderId="0" xfId="1" applyFont="1" applyProtection="1"/>
    <xf numFmtId="0" fontId="6" fillId="0" borderId="0" xfId="1" applyFont="1" applyProtection="1"/>
    <xf numFmtId="0" fontId="25" fillId="0" borderId="0" xfId="1" applyFont="1" applyBorder="1" applyAlignment="1" applyProtection="1">
      <alignment horizontal="center"/>
    </xf>
    <xf numFmtId="0" fontId="0" fillId="0" borderId="0" xfId="0" applyProtection="1"/>
    <xf numFmtId="164" fontId="15" fillId="0" borderId="12" xfId="4" applyNumberFormat="1" applyFont="1" applyFill="1" applyBorder="1" applyAlignment="1" applyProtection="1">
      <alignment horizontal="center" vertical="center" wrapText="1"/>
    </xf>
    <xf numFmtId="164" fontId="15" fillId="0" borderId="13" xfId="4" applyNumberFormat="1" applyFont="1" applyFill="1" applyBorder="1" applyAlignment="1" applyProtection="1">
      <alignment horizontal="center" vertical="center" wrapText="1"/>
    </xf>
    <xf numFmtId="164" fontId="15" fillId="0" borderId="14" xfId="4" applyNumberFormat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/>
    </xf>
    <xf numFmtId="0" fontId="7" fillId="0" borderId="8" xfId="1" applyFont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center"/>
    </xf>
    <xf numFmtId="0" fontId="7" fillId="0" borderId="9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19" fillId="0" borderId="7" xfId="1" applyFont="1" applyBorder="1" applyAlignment="1" applyProtection="1">
      <alignment horizontal="center" vertical="center"/>
    </xf>
    <xf numFmtId="164" fontId="15" fillId="0" borderId="6" xfId="5" applyNumberFormat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4" xfId="1" applyFont="1" applyBorder="1" applyAlignment="1" applyProtection="1">
      <alignment horizontal="center" vertical="center"/>
    </xf>
    <xf numFmtId="0" fontId="19" fillId="0" borderId="5" xfId="1" applyFont="1" applyBorder="1" applyAlignment="1" applyProtection="1">
      <alignment horizontal="center" vertical="center"/>
    </xf>
    <xf numFmtId="164" fontId="17" fillId="6" borderId="5" xfId="4" applyNumberFormat="1" applyFont="1" applyFill="1" applyBorder="1" applyAlignment="1" applyProtection="1">
      <alignment horizontal="center" vertical="center" wrapText="1"/>
    </xf>
    <xf numFmtId="164" fontId="17" fillId="5" borderId="5" xfId="4" applyNumberFormat="1" applyFont="1" applyFill="1" applyBorder="1" applyAlignment="1" applyProtection="1">
      <alignment horizontal="center" vertical="center" wrapText="1"/>
    </xf>
    <xf numFmtId="0" fontId="9" fillId="3" borderId="6" xfId="1" applyFont="1" applyFill="1" applyBorder="1" applyAlignment="1" applyProtection="1">
      <alignment horizontal="center" wrapText="1"/>
    </xf>
    <xf numFmtId="0" fontId="22" fillId="0" borderId="0" xfId="0" applyFont="1" applyProtection="1"/>
    <xf numFmtId="164" fontId="17" fillId="6" borderId="6" xfId="4" applyNumberFormat="1" applyFont="1" applyFill="1" applyBorder="1" applyAlignment="1" applyProtection="1">
      <alignment horizontal="center" vertical="center" wrapText="1"/>
    </xf>
    <xf numFmtId="164" fontId="16" fillId="5" borderId="6" xfId="4" applyNumberFormat="1" applyFont="1" applyFill="1" applyBorder="1" applyAlignment="1" applyProtection="1">
      <alignment horizontal="center" vertical="center" wrapText="1"/>
    </xf>
    <xf numFmtId="0" fontId="4" fillId="4" borderId="6" xfId="1" applyFont="1" applyFill="1" applyBorder="1" applyAlignment="1" applyProtection="1">
      <alignment horizontal="center" wrapText="1"/>
    </xf>
    <xf numFmtId="164" fontId="3" fillId="4" borderId="6" xfId="1" applyNumberFormat="1" applyFont="1" applyFill="1" applyBorder="1" applyProtection="1"/>
    <xf numFmtId="164" fontId="13" fillId="6" borderId="6" xfId="4" applyNumberFormat="1" applyFont="1" applyFill="1" applyBorder="1" applyAlignment="1" applyProtection="1">
      <alignment horizontal="right" vertical="center" wrapText="1"/>
    </xf>
    <xf numFmtId="0" fontId="3" fillId="0" borderId="6" xfId="1" applyFont="1" applyFill="1" applyBorder="1" applyAlignment="1" applyProtection="1">
      <alignment horizontal="center" wrapText="1"/>
    </xf>
    <xf numFmtId="0" fontId="4" fillId="2" borderId="6" xfId="1" applyFont="1" applyFill="1" applyBorder="1" applyAlignment="1" applyProtection="1">
      <alignment horizontal="center" wrapText="1"/>
    </xf>
    <xf numFmtId="164" fontId="15" fillId="6" borderId="6" xfId="4" applyNumberFormat="1" applyFont="1" applyFill="1" applyBorder="1" applyAlignment="1" applyProtection="1">
      <alignment horizontal="right" vertical="center" wrapText="1"/>
    </xf>
    <xf numFmtId="0" fontId="4" fillId="0" borderId="6" xfId="1" applyFont="1" applyFill="1" applyBorder="1" applyAlignment="1" applyProtection="1">
      <alignment horizontal="center" wrapText="1"/>
    </xf>
    <xf numFmtId="164" fontId="14" fillId="6" borderId="6" xfId="4" applyNumberFormat="1" applyFont="1" applyFill="1" applyBorder="1" applyAlignment="1" applyProtection="1">
      <alignment horizontal="right" vertical="center" wrapText="1"/>
    </xf>
    <xf numFmtId="164" fontId="18" fillId="6" borderId="6" xfId="4" applyNumberFormat="1" applyFont="1" applyFill="1" applyBorder="1" applyAlignment="1" applyProtection="1">
      <alignment horizontal="right" vertical="center" wrapText="1"/>
    </xf>
    <xf numFmtId="0" fontId="20" fillId="0" borderId="0" xfId="1" applyFont="1" applyProtection="1"/>
    <xf numFmtId="164" fontId="3" fillId="0" borderId="6" xfId="1" applyNumberFormat="1" applyFont="1" applyFill="1" applyBorder="1" applyProtection="1"/>
    <xf numFmtId="0" fontId="3" fillId="0" borderId="6" xfId="1" applyFont="1" applyBorder="1" applyAlignment="1" applyProtection="1">
      <alignment wrapText="1"/>
    </xf>
    <xf numFmtId="0" fontId="20" fillId="0" borderId="0" xfId="1" applyFont="1" applyAlignment="1" applyProtection="1">
      <alignment wrapText="1"/>
    </xf>
    <xf numFmtId="0" fontId="11" fillId="0" borderId="0" xfId="1" applyFont="1" applyAlignment="1" applyProtection="1">
      <alignment wrapText="1"/>
    </xf>
    <xf numFmtId="0" fontId="10" fillId="0" borderId="6" xfId="1" applyFont="1" applyBorder="1" applyAlignment="1" applyProtection="1">
      <alignment horizontal="left" vertical="center" wrapText="1" indent="1"/>
    </xf>
    <xf numFmtId="0" fontId="11" fillId="0" borderId="12" xfId="1" applyFont="1" applyBorder="1" applyAlignment="1" applyProtection="1">
      <alignment horizontal="left" vertical="center" wrapText="1"/>
    </xf>
    <xf numFmtId="0" fontId="11" fillId="0" borderId="13" xfId="1" applyFont="1" applyBorder="1" applyAlignment="1" applyProtection="1">
      <alignment horizontal="left" vertical="center" wrapText="1"/>
    </xf>
    <xf numFmtId="0" fontId="11" fillId="0" borderId="12" xfId="1" applyFont="1" applyBorder="1" applyAlignment="1" applyProtection="1">
      <alignment horizontal="left" vertical="center" wrapText="1" indent="1"/>
    </xf>
    <xf numFmtId="0" fontId="11" fillId="0" borderId="13" xfId="1" applyFont="1" applyBorder="1" applyAlignment="1" applyProtection="1">
      <alignment horizontal="left" vertical="center" wrapText="1" indent="1"/>
    </xf>
    <xf numFmtId="0" fontId="21" fillId="0" borderId="0" xfId="0" applyFont="1" applyFill="1" applyBorder="1" applyAlignment="1" applyProtection="1">
      <alignment horizontal="left" vertical="center" wrapText="1"/>
    </xf>
    <xf numFmtId="0" fontId="21" fillId="0" borderId="15" xfId="0" applyFont="1" applyFill="1" applyBorder="1" applyAlignment="1" applyProtection="1">
      <alignment horizontal="center" wrapText="1"/>
    </xf>
    <xf numFmtId="0" fontId="21" fillId="0" borderId="0" xfId="0" applyFont="1" applyFill="1" applyAlignment="1" applyProtection="1">
      <alignment vertical="center" wrapText="1"/>
    </xf>
    <xf numFmtId="0" fontId="21" fillId="0" borderId="0" xfId="0" applyFont="1" applyFill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 indent="1"/>
    </xf>
    <xf numFmtId="0" fontId="5" fillId="0" borderId="0" xfId="0" applyFont="1" applyFill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left" vertical="center" wrapText="1" indent="1"/>
    </xf>
    <xf numFmtId="0" fontId="5" fillId="0" borderId="0" xfId="0" applyFont="1" applyFill="1" applyAlignment="1" applyProtection="1">
      <alignment horizontal="left" vertical="center" wrapText="1" indent="1"/>
    </xf>
  </cellXfs>
  <cellStyles count="6">
    <cellStyle name="Обычный" xfId="0" builtinId="0"/>
    <cellStyle name="Обычный 2" xfId="1"/>
    <cellStyle name="Обычный 3" xfId="4"/>
    <cellStyle name="Обычный 5" xfId="3"/>
    <cellStyle name="Процентный 2" xfId="2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view="pageBreakPreview" topLeftCell="A76" zoomScaleSheetLayoutView="100" workbookViewId="0">
      <selection activeCell="I82" sqref="I82"/>
    </sheetView>
  </sheetViews>
  <sheetFormatPr defaultRowHeight="12.75" x14ac:dyDescent="0.2"/>
  <cols>
    <col min="1" max="1" width="27.5703125" style="53" customWidth="1"/>
    <col min="2" max="2" width="11.28515625" style="53" customWidth="1"/>
    <col min="3" max="4" width="8.5703125" style="53" customWidth="1"/>
    <col min="5" max="6" width="8.42578125" style="53" customWidth="1"/>
    <col min="7" max="7" width="8.5703125" style="53" customWidth="1"/>
    <col min="8" max="8" width="8.7109375" style="53" customWidth="1"/>
    <col min="9" max="9" width="34.140625" style="53" customWidth="1"/>
    <col min="10" max="256" width="9.140625" style="53"/>
    <col min="257" max="257" width="27.5703125" style="53" customWidth="1"/>
    <col min="258" max="258" width="11.28515625" style="53" customWidth="1"/>
    <col min="259" max="259" width="9" style="53" customWidth="1"/>
    <col min="260" max="260" width="8.5703125" style="53" customWidth="1"/>
    <col min="261" max="261" width="8.85546875" style="53" customWidth="1"/>
    <col min="262" max="263" width="8.5703125" style="53" customWidth="1"/>
    <col min="264" max="264" width="8.7109375" style="53" customWidth="1"/>
    <col min="265" max="512" width="9.140625" style="53"/>
    <col min="513" max="513" width="27.5703125" style="53" customWidth="1"/>
    <col min="514" max="514" width="11.28515625" style="53" customWidth="1"/>
    <col min="515" max="515" width="9" style="53" customWidth="1"/>
    <col min="516" max="516" width="8.5703125" style="53" customWidth="1"/>
    <col min="517" max="517" width="8.85546875" style="53" customWidth="1"/>
    <col min="518" max="519" width="8.5703125" style="53" customWidth="1"/>
    <col min="520" max="520" width="8.7109375" style="53" customWidth="1"/>
    <col min="521" max="768" width="9.140625" style="53"/>
    <col min="769" max="769" width="27.5703125" style="53" customWidth="1"/>
    <col min="770" max="770" width="11.28515625" style="53" customWidth="1"/>
    <col min="771" max="771" width="9" style="53" customWidth="1"/>
    <col min="772" max="772" width="8.5703125" style="53" customWidth="1"/>
    <col min="773" max="773" width="8.85546875" style="53" customWidth="1"/>
    <col min="774" max="775" width="8.5703125" style="53" customWidth="1"/>
    <col min="776" max="776" width="8.7109375" style="53" customWidth="1"/>
    <col min="777" max="1024" width="9.140625" style="53"/>
    <col min="1025" max="1025" width="27.5703125" style="53" customWidth="1"/>
    <col min="1026" max="1026" width="11.28515625" style="53" customWidth="1"/>
    <col min="1027" max="1027" width="9" style="53" customWidth="1"/>
    <col min="1028" max="1028" width="8.5703125" style="53" customWidth="1"/>
    <col min="1029" max="1029" width="8.85546875" style="53" customWidth="1"/>
    <col min="1030" max="1031" width="8.5703125" style="53" customWidth="1"/>
    <col min="1032" max="1032" width="8.7109375" style="53" customWidth="1"/>
    <col min="1033" max="1280" width="9.140625" style="53"/>
    <col min="1281" max="1281" width="27.5703125" style="53" customWidth="1"/>
    <col min="1282" max="1282" width="11.28515625" style="53" customWidth="1"/>
    <col min="1283" max="1283" width="9" style="53" customWidth="1"/>
    <col min="1284" max="1284" width="8.5703125" style="53" customWidth="1"/>
    <col min="1285" max="1285" width="8.85546875" style="53" customWidth="1"/>
    <col min="1286" max="1287" width="8.5703125" style="53" customWidth="1"/>
    <col min="1288" max="1288" width="8.7109375" style="53" customWidth="1"/>
    <col min="1289" max="1536" width="9.140625" style="53"/>
    <col min="1537" max="1537" width="27.5703125" style="53" customWidth="1"/>
    <col min="1538" max="1538" width="11.28515625" style="53" customWidth="1"/>
    <col min="1539" max="1539" width="9" style="53" customWidth="1"/>
    <col min="1540" max="1540" width="8.5703125" style="53" customWidth="1"/>
    <col min="1541" max="1541" width="8.85546875" style="53" customWidth="1"/>
    <col min="1542" max="1543" width="8.5703125" style="53" customWidth="1"/>
    <col min="1544" max="1544" width="8.7109375" style="53" customWidth="1"/>
    <col min="1545" max="1792" width="9.140625" style="53"/>
    <col min="1793" max="1793" width="27.5703125" style="53" customWidth="1"/>
    <col min="1794" max="1794" width="11.28515625" style="53" customWidth="1"/>
    <col min="1795" max="1795" width="9" style="53" customWidth="1"/>
    <col min="1796" max="1796" width="8.5703125" style="53" customWidth="1"/>
    <col min="1797" max="1797" width="8.85546875" style="53" customWidth="1"/>
    <col min="1798" max="1799" width="8.5703125" style="53" customWidth="1"/>
    <col min="1800" max="1800" width="8.7109375" style="53" customWidth="1"/>
    <col min="1801" max="2048" width="9.140625" style="53"/>
    <col min="2049" max="2049" width="27.5703125" style="53" customWidth="1"/>
    <col min="2050" max="2050" width="11.28515625" style="53" customWidth="1"/>
    <col min="2051" max="2051" width="9" style="53" customWidth="1"/>
    <col min="2052" max="2052" width="8.5703125" style="53" customWidth="1"/>
    <col min="2053" max="2053" width="8.85546875" style="53" customWidth="1"/>
    <col min="2054" max="2055" width="8.5703125" style="53" customWidth="1"/>
    <col min="2056" max="2056" width="8.7109375" style="53" customWidth="1"/>
    <col min="2057" max="2304" width="9.140625" style="53"/>
    <col min="2305" max="2305" width="27.5703125" style="53" customWidth="1"/>
    <col min="2306" max="2306" width="11.28515625" style="53" customWidth="1"/>
    <col min="2307" max="2307" width="9" style="53" customWidth="1"/>
    <col min="2308" max="2308" width="8.5703125" style="53" customWidth="1"/>
    <col min="2309" max="2309" width="8.85546875" style="53" customWidth="1"/>
    <col min="2310" max="2311" width="8.5703125" style="53" customWidth="1"/>
    <col min="2312" max="2312" width="8.7109375" style="53" customWidth="1"/>
    <col min="2313" max="2560" width="9.140625" style="53"/>
    <col min="2561" max="2561" width="27.5703125" style="53" customWidth="1"/>
    <col min="2562" max="2562" width="11.28515625" style="53" customWidth="1"/>
    <col min="2563" max="2563" width="9" style="53" customWidth="1"/>
    <col min="2564" max="2564" width="8.5703125" style="53" customWidth="1"/>
    <col min="2565" max="2565" width="8.85546875" style="53" customWidth="1"/>
    <col min="2566" max="2567" width="8.5703125" style="53" customWidth="1"/>
    <col min="2568" max="2568" width="8.7109375" style="53" customWidth="1"/>
    <col min="2569" max="2816" width="9.140625" style="53"/>
    <col min="2817" max="2817" width="27.5703125" style="53" customWidth="1"/>
    <col min="2818" max="2818" width="11.28515625" style="53" customWidth="1"/>
    <col min="2819" max="2819" width="9" style="53" customWidth="1"/>
    <col min="2820" max="2820" width="8.5703125" style="53" customWidth="1"/>
    <col min="2821" max="2821" width="8.85546875" style="53" customWidth="1"/>
    <col min="2822" max="2823" width="8.5703125" style="53" customWidth="1"/>
    <col min="2824" max="2824" width="8.7109375" style="53" customWidth="1"/>
    <col min="2825" max="3072" width="9.140625" style="53"/>
    <col min="3073" max="3073" width="27.5703125" style="53" customWidth="1"/>
    <col min="3074" max="3074" width="11.28515625" style="53" customWidth="1"/>
    <col min="3075" max="3075" width="9" style="53" customWidth="1"/>
    <col min="3076" max="3076" width="8.5703125" style="53" customWidth="1"/>
    <col min="3077" max="3077" width="8.85546875" style="53" customWidth="1"/>
    <col min="3078" max="3079" width="8.5703125" style="53" customWidth="1"/>
    <col min="3080" max="3080" width="8.7109375" style="53" customWidth="1"/>
    <col min="3081" max="3328" width="9.140625" style="53"/>
    <col min="3329" max="3329" width="27.5703125" style="53" customWidth="1"/>
    <col min="3330" max="3330" width="11.28515625" style="53" customWidth="1"/>
    <col min="3331" max="3331" width="9" style="53" customWidth="1"/>
    <col min="3332" max="3332" width="8.5703125" style="53" customWidth="1"/>
    <col min="3333" max="3333" width="8.85546875" style="53" customWidth="1"/>
    <col min="3334" max="3335" width="8.5703125" style="53" customWidth="1"/>
    <col min="3336" max="3336" width="8.7109375" style="53" customWidth="1"/>
    <col min="3337" max="3584" width="9.140625" style="53"/>
    <col min="3585" max="3585" width="27.5703125" style="53" customWidth="1"/>
    <col min="3586" max="3586" width="11.28515625" style="53" customWidth="1"/>
    <col min="3587" max="3587" width="9" style="53" customWidth="1"/>
    <col min="3588" max="3588" width="8.5703125" style="53" customWidth="1"/>
    <col min="3589" max="3589" width="8.85546875" style="53" customWidth="1"/>
    <col min="3590" max="3591" width="8.5703125" style="53" customWidth="1"/>
    <col min="3592" max="3592" width="8.7109375" style="53" customWidth="1"/>
    <col min="3593" max="3840" width="9.140625" style="53"/>
    <col min="3841" max="3841" width="27.5703125" style="53" customWidth="1"/>
    <col min="3842" max="3842" width="11.28515625" style="53" customWidth="1"/>
    <col min="3843" max="3843" width="9" style="53" customWidth="1"/>
    <col min="3844" max="3844" width="8.5703125" style="53" customWidth="1"/>
    <col min="3845" max="3845" width="8.85546875" style="53" customWidth="1"/>
    <col min="3846" max="3847" width="8.5703125" style="53" customWidth="1"/>
    <col min="3848" max="3848" width="8.7109375" style="53" customWidth="1"/>
    <col min="3849" max="4096" width="9.140625" style="53"/>
    <col min="4097" max="4097" width="27.5703125" style="53" customWidth="1"/>
    <col min="4098" max="4098" width="11.28515625" style="53" customWidth="1"/>
    <col min="4099" max="4099" width="9" style="53" customWidth="1"/>
    <col min="4100" max="4100" width="8.5703125" style="53" customWidth="1"/>
    <col min="4101" max="4101" width="8.85546875" style="53" customWidth="1"/>
    <col min="4102" max="4103" width="8.5703125" style="53" customWidth="1"/>
    <col min="4104" max="4104" width="8.7109375" style="53" customWidth="1"/>
    <col min="4105" max="4352" width="9.140625" style="53"/>
    <col min="4353" max="4353" width="27.5703125" style="53" customWidth="1"/>
    <col min="4354" max="4354" width="11.28515625" style="53" customWidth="1"/>
    <col min="4355" max="4355" width="9" style="53" customWidth="1"/>
    <col min="4356" max="4356" width="8.5703125" style="53" customWidth="1"/>
    <col min="4357" max="4357" width="8.85546875" style="53" customWidth="1"/>
    <col min="4358" max="4359" width="8.5703125" style="53" customWidth="1"/>
    <col min="4360" max="4360" width="8.7109375" style="53" customWidth="1"/>
    <col min="4361" max="4608" width="9.140625" style="53"/>
    <col min="4609" max="4609" width="27.5703125" style="53" customWidth="1"/>
    <col min="4610" max="4610" width="11.28515625" style="53" customWidth="1"/>
    <col min="4611" max="4611" width="9" style="53" customWidth="1"/>
    <col min="4612" max="4612" width="8.5703125" style="53" customWidth="1"/>
    <col min="4613" max="4613" width="8.85546875" style="53" customWidth="1"/>
    <col min="4614" max="4615" width="8.5703125" style="53" customWidth="1"/>
    <col min="4616" max="4616" width="8.7109375" style="53" customWidth="1"/>
    <col min="4617" max="4864" width="9.140625" style="53"/>
    <col min="4865" max="4865" width="27.5703125" style="53" customWidth="1"/>
    <col min="4866" max="4866" width="11.28515625" style="53" customWidth="1"/>
    <col min="4867" max="4867" width="9" style="53" customWidth="1"/>
    <col min="4868" max="4868" width="8.5703125" style="53" customWidth="1"/>
    <col min="4869" max="4869" width="8.85546875" style="53" customWidth="1"/>
    <col min="4870" max="4871" width="8.5703125" style="53" customWidth="1"/>
    <col min="4872" max="4872" width="8.7109375" style="53" customWidth="1"/>
    <col min="4873" max="5120" width="9.140625" style="53"/>
    <col min="5121" max="5121" width="27.5703125" style="53" customWidth="1"/>
    <col min="5122" max="5122" width="11.28515625" style="53" customWidth="1"/>
    <col min="5123" max="5123" width="9" style="53" customWidth="1"/>
    <col min="5124" max="5124" width="8.5703125" style="53" customWidth="1"/>
    <col min="5125" max="5125" width="8.85546875" style="53" customWidth="1"/>
    <col min="5126" max="5127" width="8.5703125" style="53" customWidth="1"/>
    <col min="5128" max="5128" width="8.7109375" style="53" customWidth="1"/>
    <col min="5129" max="5376" width="9.140625" style="53"/>
    <col min="5377" max="5377" width="27.5703125" style="53" customWidth="1"/>
    <col min="5378" max="5378" width="11.28515625" style="53" customWidth="1"/>
    <col min="5379" max="5379" width="9" style="53" customWidth="1"/>
    <col min="5380" max="5380" width="8.5703125" style="53" customWidth="1"/>
    <col min="5381" max="5381" width="8.85546875" style="53" customWidth="1"/>
    <col min="5382" max="5383" width="8.5703125" style="53" customWidth="1"/>
    <col min="5384" max="5384" width="8.7109375" style="53" customWidth="1"/>
    <col min="5385" max="5632" width="9.140625" style="53"/>
    <col min="5633" max="5633" width="27.5703125" style="53" customWidth="1"/>
    <col min="5634" max="5634" width="11.28515625" style="53" customWidth="1"/>
    <col min="5635" max="5635" width="9" style="53" customWidth="1"/>
    <col min="5636" max="5636" width="8.5703125" style="53" customWidth="1"/>
    <col min="5637" max="5637" width="8.85546875" style="53" customWidth="1"/>
    <col min="5638" max="5639" width="8.5703125" style="53" customWidth="1"/>
    <col min="5640" max="5640" width="8.7109375" style="53" customWidth="1"/>
    <col min="5641" max="5888" width="9.140625" style="53"/>
    <col min="5889" max="5889" width="27.5703125" style="53" customWidth="1"/>
    <col min="5890" max="5890" width="11.28515625" style="53" customWidth="1"/>
    <col min="5891" max="5891" width="9" style="53" customWidth="1"/>
    <col min="5892" max="5892" width="8.5703125" style="53" customWidth="1"/>
    <col min="5893" max="5893" width="8.85546875" style="53" customWidth="1"/>
    <col min="5894" max="5895" width="8.5703125" style="53" customWidth="1"/>
    <col min="5896" max="5896" width="8.7109375" style="53" customWidth="1"/>
    <col min="5897" max="6144" width="9.140625" style="53"/>
    <col min="6145" max="6145" width="27.5703125" style="53" customWidth="1"/>
    <col min="6146" max="6146" width="11.28515625" style="53" customWidth="1"/>
    <col min="6147" max="6147" width="9" style="53" customWidth="1"/>
    <col min="6148" max="6148" width="8.5703125" style="53" customWidth="1"/>
    <col min="6149" max="6149" width="8.85546875" style="53" customWidth="1"/>
    <col min="6150" max="6151" width="8.5703125" style="53" customWidth="1"/>
    <col min="6152" max="6152" width="8.7109375" style="53" customWidth="1"/>
    <col min="6153" max="6400" width="9.140625" style="53"/>
    <col min="6401" max="6401" width="27.5703125" style="53" customWidth="1"/>
    <col min="6402" max="6402" width="11.28515625" style="53" customWidth="1"/>
    <col min="6403" max="6403" width="9" style="53" customWidth="1"/>
    <col min="6404" max="6404" width="8.5703125" style="53" customWidth="1"/>
    <col min="6405" max="6405" width="8.85546875" style="53" customWidth="1"/>
    <col min="6406" max="6407" width="8.5703125" style="53" customWidth="1"/>
    <col min="6408" max="6408" width="8.7109375" style="53" customWidth="1"/>
    <col min="6409" max="6656" width="9.140625" style="53"/>
    <col min="6657" max="6657" width="27.5703125" style="53" customWidth="1"/>
    <col min="6658" max="6658" width="11.28515625" style="53" customWidth="1"/>
    <col min="6659" max="6659" width="9" style="53" customWidth="1"/>
    <col min="6660" max="6660" width="8.5703125" style="53" customWidth="1"/>
    <col min="6661" max="6661" width="8.85546875" style="53" customWidth="1"/>
    <col min="6662" max="6663" width="8.5703125" style="53" customWidth="1"/>
    <col min="6664" max="6664" width="8.7109375" style="53" customWidth="1"/>
    <col min="6665" max="6912" width="9.140625" style="53"/>
    <col min="6913" max="6913" width="27.5703125" style="53" customWidth="1"/>
    <col min="6914" max="6914" width="11.28515625" style="53" customWidth="1"/>
    <col min="6915" max="6915" width="9" style="53" customWidth="1"/>
    <col min="6916" max="6916" width="8.5703125" style="53" customWidth="1"/>
    <col min="6917" max="6917" width="8.85546875" style="53" customWidth="1"/>
    <col min="6918" max="6919" width="8.5703125" style="53" customWidth="1"/>
    <col min="6920" max="6920" width="8.7109375" style="53" customWidth="1"/>
    <col min="6921" max="7168" width="9.140625" style="53"/>
    <col min="7169" max="7169" width="27.5703125" style="53" customWidth="1"/>
    <col min="7170" max="7170" width="11.28515625" style="53" customWidth="1"/>
    <col min="7171" max="7171" width="9" style="53" customWidth="1"/>
    <col min="7172" max="7172" width="8.5703125" style="53" customWidth="1"/>
    <col min="7173" max="7173" width="8.85546875" style="53" customWidth="1"/>
    <col min="7174" max="7175" width="8.5703125" style="53" customWidth="1"/>
    <col min="7176" max="7176" width="8.7109375" style="53" customWidth="1"/>
    <col min="7177" max="7424" width="9.140625" style="53"/>
    <col min="7425" max="7425" width="27.5703125" style="53" customWidth="1"/>
    <col min="7426" max="7426" width="11.28515625" style="53" customWidth="1"/>
    <col min="7427" max="7427" width="9" style="53" customWidth="1"/>
    <col min="7428" max="7428" width="8.5703125" style="53" customWidth="1"/>
    <col min="7429" max="7429" width="8.85546875" style="53" customWidth="1"/>
    <col min="7430" max="7431" width="8.5703125" style="53" customWidth="1"/>
    <col min="7432" max="7432" width="8.7109375" style="53" customWidth="1"/>
    <col min="7433" max="7680" width="9.140625" style="53"/>
    <col min="7681" max="7681" width="27.5703125" style="53" customWidth="1"/>
    <col min="7682" max="7682" width="11.28515625" style="53" customWidth="1"/>
    <col min="7683" max="7683" width="9" style="53" customWidth="1"/>
    <col min="7684" max="7684" width="8.5703125" style="53" customWidth="1"/>
    <col min="7685" max="7685" width="8.85546875" style="53" customWidth="1"/>
    <col min="7686" max="7687" width="8.5703125" style="53" customWidth="1"/>
    <col min="7688" max="7688" width="8.7109375" style="53" customWidth="1"/>
    <col min="7689" max="7936" width="9.140625" style="53"/>
    <col min="7937" max="7937" width="27.5703125" style="53" customWidth="1"/>
    <col min="7938" max="7938" width="11.28515625" style="53" customWidth="1"/>
    <col min="7939" max="7939" width="9" style="53" customWidth="1"/>
    <col min="7940" max="7940" width="8.5703125" style="53" customWidth="1"/>
    <col min="7941" max="7941" width="8.85546875" style="53" customWidth="1"/>
    <col min="7942" max="7943" width="8.5703125" style="53" customWidth="1"/>
    <col min="7944" max="7944" width="8.7109375" style="53" customWidth="1"/>
    <col min="7945" max="8192" width="9.140625" style="53"/>
    <col min="8193" max="8193" width="27.5703125" style="53" customWidth="1"/>
    <col min="8194" max="8194" width="11.28515625" style="53" customWidth="1"/>
    <col min="8195" max="8195" width="9" style="53" customWidth="1"/>
    <col min="8196" max="8196" width="8.5703125" style="53" customWidth="1"/>
    <col min="8197" max="8197" width="8.85546875" style="53" customWidth="1"/>
    <col min="8198" max="8199" width="8.5703125" style="53" customWidth="1"/>
    <col min="8200" max="8200" width="8.7109375" style="53" customWidth="1"/>
    <col min="8201" max="8448" width="9.140625" style="53"/>
    <col min="8449" max="8449" width="27.5703125" style="53" customWidth="1"/>
    <col min="8450" max="8450" width="11.28515625" style="53" customWidth="1"/>
    <col min="8451" max="8451" width="9" style="53" customWidth="1"/>
    <col min="8452" max="8452" width="8.5703125" style="53" customWidth="1"/>
    <col min="8453" max="8453" width="8.85546875" style="53" customWidth="1"/>
    <col min="8454" max="8455" width="8.5703125" style="53" customWidth="1"/>
    <col min="8456" max="8456" width="8.7109375" style="53" customWidth="1"/>
    <col min="8457" max="8704" width="9.140625" style="53"/>
    <col min="8705" max="8705" width="27.5703125" style="53" customWidth="1"/>
    <col min="8706" max="8706" width="11.28515625" style="53" customWidth="1"/>
    <col min="8707" max="8707" width="9" style="53" customWidth="1"/>
    <col min="8708" max="8708" width="8.5703125" style="53" customWidth="1"/>
    <col min="8709" max="8709" width="8.85546875" style="53" customWidth="1"/>
    <col min="8710" max="8711" width="8.5703125" style="53" customWidth="1"/>
    <col min="8712" max="8712" width="8.7109375" style="53" customWidth="1"/>
    <col min="8713" max="8960" width="9.140625" style="53"/>
    <col min="8961" max="8961" width="27.5703125" style="53" customWidth="1"/>
    <col min="8962" max="8962" width="11.28515625" style="53" customWidth="1"/>
    <col min="8963" max="8963" width="9" style="53" customWidth="1"/>
    <col min="8964" max="8964" width="8.5703125" style="53" customWidth="1"/>
    <col min="8965" max="8965" width="8.85546875" style="53" customWidth="1"/>
    <col min="8966" max="8967" width="8.5703125" style="53" customWidth="1"/>
    <col min="8968" max="8968" width="8.7109375" style="53" customWidth="1"/>
    <col min="8969" max="9216" width="9.140625" style="53"/>
    <col min="9217" max="9217" width="27.5703125" style="53" customWidth="1"/>
    <col min="9218" max="9218" width="11.28515625" style="53" customWidth="1"/>
    <col min="9219" max="9219" width="9" style="53" customWidth="1"/>
    <col min="9220" max="9220" width="8.5703125" style="53" customWidth="1"/>
    <col min="9221" max="9221" width="8.85546875" style="53" customWidth="1"/>
    <col min="9222" max="9223" width="8.5703125" style="53" customWidth="1"/>
    <col min="9224" max="9224" width="8.7109375" style="53" customWidth="1"/>
    <col min="9225" max="9472" width="9.140625" style="53"/>
    <col min="9473" max="9473" width="27.5703125" style="53" customWidth="1"/>
    <col min="9474" max="9474" width="11.28515625" style="53" customWidth="1"/>
    <col min="9475" max="9475" width="9" style="53" customWidth="1"/>
    <col min="9476" max="9476" width="8.5703125" style="53" customWidth="1"/>
    <col min="9477" max="9477" width="8.85546875" style="53" customWidth="1"/>
    <col min="9478" max="9479" width="8.5703125" style="53" customWidth="1"/>
    <col min="9480" max="9480" width="8.7109375" style="53" customWidth="1"/>
    <col min="9481" max="9728" width="9.140625" style="53"/>
    <col min="9729" max="9729" width="27.5703125" style="53" customWidth="1"/>
    <col min="9730" max="9730" width="11.28515625" style="53" customWidth="1"/>
    <col min="9731" max="9731" width="9" style="53" customWidth="1"/>
    <col min="9732" max="9732" width="8.5703125" style="53" customWidth="1"/>
    <col min="9733" max="9733" width="8.85546875" style="53" customWidth="1"/>
    <col min="9734" max="9735" width="8.5703125" style="53" customWidth="1"/>
    <col min="9736" max="9736" width="8.7109375" style="53" customWidth="1"/>
    <col min="9737" max="9984" width="9.140625" style="53"/>
    <col min="9985" max="9985" width="27.5703125" style="53" customWidth="1"/>
    <col min="9986" max="9986" width="11.28515625" style="53" customWidth="1"/>
    <col min="9987" max="9987" width="9" style="53" customWidth="1"/>
    <col min="9988" max="9988" width="8.5703125" style="53" customWidth="1"/>
    <col min="9989" max="9989" width="8.85546875" style="53" customWidth="1"/>
    <col min="9990" max="9991" width="8.5703125" style="53" customWidth="1"/>
    <col min="9992" max="9992" width="8.7109375" style="53" customWidth="1"/>
    <col min="9993" max="10240" width="9.140625" style="53"/>
    <col min="10241" max="10241" width="27.5703125" style="53" customWidth="1"/>
    <col min="10242" max="10242" width="11.28515625" style="53" customWidth="1"/>
    <col min="10243" max="10243" width="9" style="53" customWidth="1"/>
    <col min="10244" max="10244" width="8.5703125" style="53" customWidth="1"/>
    <col min="10245" max="10245" width="8.85546875" style="53" customWidth="1"/>
    <col min="10246" max="10247" width="8.5703125" style="53" customWidth="1"/>
    <col min="10248" max="10248" width="8.7109375" style="53" customWidth="1"/>
    <col min="10249" max="10496" width="9.140625" style="53"/>
    <col min="10497" max="10497" width="27.5703125" style="53" customWidth="1"/>
    <col min="10498" max="10498" width="11.28515625" style="53" customWidth="1"/>
    <col min="10499" max="10499" width="9" style="53" customWidth="1"/>
    <col min="10500" max="10500" width="8.5703125" style="53" customWidth="1"/>
    <col min="10501" max="10501" width="8.85546875" style="53" customWidth="1"/>
    <col min="10502" max="10503" width="8.5703125" style="53" customWidth="1"/>
    <col min="10504" max="10504" width="8.7109375" style="53" customWidth="1"/>
    <col min="10505" max="10752" width="9.140625" style="53"/>
    <col min="10753" max="10753" width="27.5703125" style="53" customWidth="1"/>
    <col min="10754" max="10754" width="11.28515625" style="53" customWidth="1"/>
    <col min="10755" max="10755" width="9" style="53" customWidth="1"/>
    <col min="10756" max="10756" width="8.5703125" style="53" customWidth="1"/>
    <col min="10757" max="10757" width="8.85546875" style="53" customWidth="1"/>
    <col min="10758" max="10759" width="8.5703125" style="53" customWidth="1"/>
    <col min="10760" max="10760" width="8.7109375" style="53" customWidth="1"/>
    <col min="10761" max="11008" width="9.140625" style="53"/>
    <col min="11009" max="11009" width="27.5703125" style="53" customWidth="1"/>
    <col min="11010" max="11010" width="11.28515625" style="53" customWidth="1"/>
    <col min="11011" max="11011" width="9" style="53" customWidth="1"/>
    <col min="11012" max="11012" width="8.5703125" style="53" customWidth="1"/>
    <col min="11013" max="11013" width="8.85546875" style="53" customWidth="1"/>
    <col min="11014" max="11015" width="8.5703125" style="53" customWidth="1"/>
    <col min="11016" max="11016" width="8.7109375" style="53" customWidth="1"/>
    <col min="11017" max="11264" width="9.140625" style="53"/>
    <col min="11265" max="11265" width="27.5703125" style="53" customWidth="1"/>
    <col min="11266" max="11266" width="11.28515625" style="53" customWidth="1"/>
    <col min="11267" max="11267" width="9" style="53" customWidth="1"/>
    <col min="11268" max="11268" width="8.5703125" style="53" customWidth="1"/>
    <col min="11269" max="11269" width="8.85546875" style="53" customWidth="1"/>
    <col min="11270" max="11271" width="8.5703125" style="53" customWidth="1"/>
    <col min="11272" max="11272" width="8.7109375" style="53" customWidth="1"/>
    <col min="11273" max="11520" width="9.140625" style="53"/>
    <col min="11521" max="11521" width="27.5703125" style="53" customWidth="1"/>
    <col min="11522" max="11522" width="11.28515625" style="53" customWidth="1"/>
    <col min="11523" max="11523" width="9" style="53" customWidth="1"/>
    <col min="11524" max="11524" width="8.5703125" style="53" customWidth="1"/>
    <col min="11525" max="11525" width="8.85546875" style="53" customWidth="1"/>
    <col min="11526" max="11527" width="8.5703125" style="53" customWidth="1"/>
    <col min="11528" max="11528" width="8.7109375" style="53" customWidth="1"/>
    <col min="11529" max="11776" width="9.140625" style="53"/>
    <col min="11777" max="11777" width="27.5703125" style="53" customWidth="1"/>
    <col min="11778" max="11778" width="11.28515625" style="53" customWidth="1"/>
    <col min="11779" max="11779" width="9" style="53" customWidth="1"/>
    <col min="11780" max="11780" width="8.5703125" style="53" customWidth="1"/>
    <col min="11781" max="11781" width="8.85546875" style="53" customWidth="1"/>
    <col min="11782" max="11783" width="8.5703125" style="53" customWidth="1"/>
    <col min="11784" max="11784" width="8.7109375" style="53" customWidth="1"/>
    <col min="11785" max="12032" width="9.140625" style="53"/>
    <col min="12033" max="12033" width="27.5703125" style="53" customWidth="1"/>
    <col min="12034" max="12034" width="11.28515625" style="53" customWidth="1"/>
    <col min="12035" max="12035" width="9" style="53" customWidth="1"/>
    <col min="12036" max="12036" width="8.5703125" style="53" customWidth="1"/>
    <col min="12037" max="12037" width="8.85546875" style="53" customWidth="1"/>
    <col min="12038" max="12039" width="8.5703125" style="53" customWidth="1"/>
    <col min="12040" max="12040" width="8.7109375" style="53" customWidth="1"/>
    <col min="12041" max="12288" width="9.140625" style="53"/>
    <col min="12289" max="12289" width="27.5703125" style="53" customWidth="1"/>
    <col min="12290" max="12290" width="11.28515625" style="53" customWidth="1"/>
    <col min="12291" max="12291" width="9" style="53" customWidth="1"/>
    <col min="12292" max="12292" width="8.5703125" style="53" customWidth="1"/>
    <col min="12293" max="12293" width="8.85546875" style="53" customWidth="1"/>
    <col min="12294" max="12295" width="8.5703125" style="53" customWidth="1"/>
    <col min="12296" max="12296" width="8.7109375" style="53" customWidth="1"/>
    <col min="12297" max="12544" width="9.140625" style="53"/>
    <col min="12545" max="12545" width="27.5703125" style="53" customWidth="1"/>
    <col min="12546" max="12546" width="11.28515625" style="53" customWidth="1"/>
    <col min="12547" max="12547" width="9" style="53" customWidth="1"/>
    <col min="12548" max="12548" width="8.5703125" style="53" customWidth="1"/>
    <col min="12549" max="12549" width="8.85546875" style="53" customWidth="1"/>
    <col min="12550" max="12551" width="8.5703125" style="53" customWidth="1"/>
    <col min="12552" max="12552" width="8.7109375" style="53" customWidth="1"/>
    <col min="12553" max="12800" width="9.140625" style="53"/>
    <col min="12801" max="12801" width="27.5703125" style="53" customWidth="1"/>
    <col min="12802" max="12802" width="11.28515625" style="53" customWidth="1"/>
    <col min="12803" max="12803" width="9" style="53" customWidth="1"/>
    <col min="12804" max="12804" width="8.5703125" style="53" customWidth="1"/>
    <col min="12805" max="12805" width="8.85546875" style="53" customWidth="1"/>
    <col min="12806" max="12807" width="8.5703125" style="53" customWidth="1"/>
    <col min="12808" max="12808" width="8.7109375" style="53" customWidth="1"/>
    <col min="12809" max="13056" width="9.140625" style="53"/>
    <col min="13057" max="13057" width="27.5703125" style="53" customWidth="1"/>
    <col min="13058" max="13058" width="11.28515625" style="53" customWidth="1"/>
    <col min="13059" max="13059" width="9" style="53" customWidth="1"/>
    <col min="13060" max="13060" width="8.5703125" style="53" customWidth="1"/>
    <col min="13061" max="13061" width="8.85546875" style="53" customWidth="1"/>
    <col min="13062" max="13063" width="8.5703125" style="53" customWidth="1"/>
    <col min="13064" max="13064" width="8.7109375" style="53" customWidth="1"/>
    <col min="13065" max="13312" width="9.140625" style="53"/>
    <col min="13313" max="13313" width="27.5703125" style="53" customWidth="1"/>
    <col min="13314" max="13314" width="11.28515625" style="53" customWidth="1"/>
    <col min="13315" max="13315" width="9" style="53" customWidth="1"/>
    <col min="13316" max="13316" width="8.5703125" style="53" customWidth="1"/>
    <col min="13317" max="13317" width="8.85546875" style="53" customWidth="1"/>
    <col min="13318" max="13319" width="8.5703125" style="53" customWidth="1"/>
    <col min="13320" max="13320" width="8.7109375" style="53" customWidth="1"/>
    <col min="13321" max="13568" width="9.140625" style="53"/>
    <col min="13569" max="13569" width="27.5703125" style="53" customWidth="1"/>
    <col min="13570" max="13570" width="11.28515625" style="53" customWidth="1"/>
    <col min="13571" max="13571" width="9" style="53" customWidth="1"/>
    <col min="13572" max="13572" width="8.5703125" style="53" customWidth="1"/>
    <col min="13573" max="13573" width="8.85546875" style="53" customWidth="1"/>
    <col min="13574" max="13575" width="8.5703125" style="53" customWidth="1"/>
    <col min="13576" max="13576" width="8.7109375" style="53" customWidth="1"/>
    <col min="13577" max="13824" width="9.140625" style="53"/>
    <col min="13825" max="13825" width="27.5703125" style="53" customWidth="1"/>
    <col min="13826" max="13826" width="11.28515625" style="53" customWidth="1"/>
    <col min="13827" max="13827" width="9" style="53" customWidth="1"/>
    <col min="13828" max="13828" width="8.5703125" style="53" customWidth="1"/>
    <col min="13829" max="13829" width="8.85546875" style="53" customWidth="1"/>
    <col min="13830" max="13831" width="8.5703125" style="53" customWidth="1"/>
    <col min="13832" max="13832" width="8.7109375" style="53" customWidth="1"/>
    <col min="13833" max="14080" width="9.140625" style="53"/>
    <col min="14081" max="14081" width="27.5703125" style="53" customWidth="1"/>
    <col min="14082" max="14082" width="11.28515625" style="53" customWidth="1"/>
    <col min="14083" max="14083" width="9" style="53" customWidth="1"/>
    <col min="14084" max="14084" width="8.5703125" style="53" customWidth="1"/>
    <col min="14085" max="14085" width="8.85546875" style="53" customWidth="1"/>
    <col min="14086" max="14087" width="8.5703125" style="53" customWidth="1"/>
    <col min="14088" max="14088" width="8.7109375" style="53" customWidth="1"/>
    <col min="14089" max="14336" width="9.140625" style="53"/>
    <col min="14337" max="14337" width="27.5703125" style="53" customWidth="1"/>
    <col min="14338" max="14338" width="11.28515625" style="53" customWidth="1"/>
    <col min="14339" max="14339" width="9" style="53" customWidth="1"/>
    <col min="14340" max="14340" width="8.5703125" style="53" customWidth="1"/>
    <col min="14341" max="14341" width="8.85546875" style="53" customWidth="1"/>
    <col min="14342" max="14343" width="8.5703125" style="53" customWidth="1"/>
    <col min="14344" max="14344" width="8.7109375" style="53" customWidth="1"/>
    <col min="14345" max="14592" width="9.140625" style="53"/>
    <col min="14593" max="14593" width="27.5703125" style="53" customWidth="1"/>
    <col min="14594" max="14594" width="11.28515625" style="53" customWidth="1"/>
    <col min="14595" max="14595" width="9" style="53" customWidth="1"/>
    <col min="14596" max="14596" width="8.5703125" style="53" customWidth="1"/>
    <col min="14597" max="14597" width="8.85546875" style="53" customWidth="1"/>
    <col min="14598" max="14599" width="8.5703125" style="53" customWidth="1"/>
    <col min="14600" max="14600" width="8.7109375" style="53" customWidth="1"/>
    <col min="14601" max="14848" width="9.140625" style="53"/>
    <col min="14849" max="14849" width="27.5703125" style="53" customWidth="1"/>
    <col min="14850" max="14850" width="11.28515625" style="53" customWidth="1"/>
    <col min="14851" max="14851" width="9" style="53" customWidth="1"/>
    <col min="14852" max="14852" width="8.5703125" style="53" customWidth="1"/>
    <col min="14853" max="14853" width="8.85546875" style="53" customWidth="1"/>
    <col min="14854" max="14855" width="8.5703125" style="53" customWidth="1"/>
    <col min="14856" max="14856" width="8.7109375" style="53" customWidth="1"/>
    <col min="14857" max="15104" width="9.140625" style="53"/>
    <col min="15105" max="15105" width="27.5703125" style="53" customWidth="1"/>
    <col min="15106" max="15106" width="11.28515625" style="53" customWidth="1"/>
    <col min="15107" max="15107" width="9" style="53" customWidth="1"/>
    <col min="15108" max="15108" width="8.5703125" style="53" customWidth="1"/>
    <col min="15109" max="15109" width="8.85546875" style="53" customWidth="1"/>
    <col min="15110" max="15111" width="8.5703125" style="53" customWidth="1"/>
    <col min="15112" max="15112" width="8.7109375" style="53" customWidth="1"/>
    <col min="15113" max="15360" width="9.140625" style="53"/>
    <col min="15361" max="15361" width="27.5703125" style="53" customWidth="1"/>
    <col min="15362" max="15362" width="11.28515625" style="53" customWidth="1"/>
    <col min="15363" max="15363" width="9" style="53" customWidth="1"/>
    <col min="15364" max="15364" width="8.5703125" style="53" customWidth="1"/>
    <col min="15365" max="15365" width="8.85546875" style="53" customWidth="1"/>
    <col min="15366" max="15367" width="8.5703125" style="53" customWidth="1"/>
    <col min="15368" max="15368" width="8.7109375" style="53" customWidth="1"/>
    <col min="15369" max="15616" width="9.140625" style="53"/>
    <col min="15617" max="15617" width="27.5703125" style="53" customWidth="1"/>
    <col min="15618" max="15618" width="11.28515625" style="53" customWidth="1"/>
    <col min="15619" max="15619" width="9" style="53" customWidth="1"/>
    <col min="15620" max="15620" width="8.5703125" style="53" customWidth="1"/>
    <col min="15621" max="15621" width="8.85546875" style="53" customWidth="1"/>
    <col min="15622" max="15623" width="8.5703125" style="53" customWidth="1"/>
    <col min="15624" max="15624" width="8.7109375" style="53" customWidth="1"/>
    <col min="15625" max="15872" width="9.140625" style="53"/>
    <col min="15873" max="15873" width="27.5703125" style="53" customWidth="1"/>
    <col min="15874" max="15874" width="11.28515625" style="53" customWidth="1"/>
    <col min="15875" max="15875" width="9" style="53" customWidth="1"/>
    <col min="15876" max="15876" width="8.5703125" style="53" customWidth="1"/>
    <col min="15877" max="15877" width="8.85546875" style="53" customWidth="1"/>
    <col min="15878" max="15879" width="8.5703125" style="53" customWidth="1"/>
    <col min="15880" max="15880" width="8.7109375" style="53" customWidth="1"/>
    <col min="15881" max="16128" width="9.140625" style="53"/>
    <col min="16129" max="16129" width="27.5703125" style="53" customWidth="1"/>
    <col min="16130" max="16130" width="11.28515625" style="53" customWidth="1"/>
    <col min="16131" max="16131" width="9" style="53" customWidth="1"/>
    <col min="16132" max="16132" width="8.5703125" style="53" customWidth="1"/>
    <col min="16133" max="16133" width="8.85546875" style="53" customWidth="1"/>
    <col min="16134" max="16135" width="8.5703125" style="53" customWidth="1"/>
    <col min="16136" max="16136" width="8.7109375" style="53" customWidth="1"/>
    <col min="16137" max="16384" width="9.140625" style="53"/>
  </cols>
  <sheetData>
    <row r="1" spans="1:13" ht="12.75" customHeight="1" x14ac:dyDescent="0.2">
      <c r="A1" s="49"/>
      <c r="B1" s="49"/>
      <c r="C1" s="50"/>
      <c r="D1" s="51"/>
      <c r="E1" s="51"/>
      <c r="F1" s="52" t="s">
        <v>40</v>
      </c>
      <c r="G1" s="52"/>
      <c r="H1" s="52"/>
      <c r="J1" s="54"/>
      <c r="K1" s="54"/>
      <c r="L1" s="54"/>
      <c r="M1" s="54"/>
    </row>
    <row r="2" spans="1:13" s="55" customFormat="1" ht="30.75" customHeight="1" x14ac:dyDescent="0.2">
      <c r="A2" s="35" t="s">
        <v>41</v>
      </c>
      <c r="B2" s="35"/>
      <c r="C2" s="35"/>
      <c r="D2" s="35"/>
      <c r="E2" s="35"/>
      <c r="F2" s="35"/>
      <c r="G2" s="35"/>
      <c r="H2" s="35"/>
      <c r="J2" s="56"/>
    </row>
    <row r="3" spans="1:13" s="55" customFormat="1" ht="15" customHeight="1" x14ac:dyDescent="0.2">
      <c r="A3" s="34"/>
      <c r="B3" s="34"/>
      <c r="C3" s="34"/>
      <c r="D3" s="34"/>
      <c r="E3" s="34"/>
      <c r="F3" s="34"/>
      <c r="G3" s="34"/>
      <c r="H3" s="48" t="s">
        <v>65</v>
      </c>
      <c r="J3" s="56"/>
    </row>
    <row r="4" spans="1:13" s="55" customFormat="1" ht="15.75" customHeight="1" x14ac:dyDescent="0.2">
      <c r="A4" s="35" t="s">
        <v>42</v>
      </c>
      <c r="B4" s="35"/>
      <c r="C4" s="35"/>
      <c r="D4" s="35"/>
      <c r="E4" s="35"/>
      <c r="F4" s="35"/>
      <c r="G4" s="35"/>
      <c r="H4" s="35"/>
    </row>
    <row r="5" spans="1:13" s="55" customFormat="1" ht="12.75" customHeight="1" x14ac:dyDescent="0.2">
      <c r="A5" s="57" t="s">
        <v>61</v>
      </c>
      <c r="B5" s="57"/>
      <c r="C5" s="57"/>
      <c r="D5" s="57"/>
      <c r="E5" s="57"/>
      <c r="F5" s="57"/>
      <c r="G5" s="57"/>
      <c r="H5" s="57"/>
    </row>
    <row r="6" spans="1:13" s="55" customFormat="1" ht="19.5" customHeight="1" thickBot="1" x14ac:dyDescent="0.3">
      <c r="A6" s="36" t="s">
        <v>0</v>
      </c>
      <c r="B6" s="36"/>
      <c r="C6" s="36"/>
      <c r="D6" s="36"/>
      <c r="E6" s="36"/>
      <c r="F6" s="36"/>
      <c r="G6" s="36"/>
      <c r="H6" s="36"/>
      <c r="I6" s="58"/>
      <c r="J6" s="59" t="s">
        <v>23</v>
      </c>
      <c r="K6" s="60"/>
      <c r="L6" s="60"/>
      <c r="M6" s="61"/>
    </row>
    <row r="7" spans="1:13" s="55" customFormat="1" ht="13.5" thickBot="1" x14ac:dyDescent="0.25">
      <c r="A7" s="62" t="s">
        <v>1</v>
      </c>
      <c r="B7" s="63" t="s">
        <v>11</v>
      </c>
      <c r="C7" s="64" t="s">
        <v>2</v>
      </c>
      <c r="D7" s="64" t="s">
        <v>2</v>
      </c>
      <c r="E7" s="65" t="s">
        <v>3</v>
      </c>
      <c r="F7" s="66" t="s">
        <v>4</v>
      </c>
      <c r="G7" s="67"/>
      <c r="H7" s="68"/>
      <c r="I7" s="69" t="s">
        <v>24</v>
      </c>
      <c r="J7" s="70" t="s">
        <v>25</v>
      </c>
      <c r="K7" s="70"/>
      <c r="L7" s="70" t="s">
        <v>43</v>
      </c>
      <c r="M7" s="70"/>
    </row>
    <row r="8" spans="1:13" s="55" customFormat="1" ht="13.5" thickBot="1" x14ac:dyDescent="0.25">
      <c r="A8" s="71"/>
      <c r="B8" s="72" t="s">
        <v>12</v>
      </c>
      <c r="C8" s="73">
        <v>2011</v>
      </c>
      <c r="D8" s="73">
        <v>2012</v>
      </c>
      <c r="E8" s="73">
        <v>2013</v>
      </c>
      <c r="F8" s="73">
        <v>2014</v>
      </c>
      <c r="G8" s="73">
        <v>2015</v>
      </c>
      <c r="H8" s="73">
        <v>2016</v>
      </c>
      <c r="I8" s="74"/>
      <c r="J8" s="75" t="s">
        <v>26</v>
      </c>
      <c r="K8" s="76" t="s">
        <v>27</v>
      </c>
      <c r="L8" s="75" t="s">
        <v>26</v>
      </c>
      <c r="M8" s="76" t="s">
        <v>27</v>
      </c>
    </row>
    <row r="9" spans="1:13" ht="22.5" x14ac:dyDescent="0.2">
      <c r="A9" s="6" t="s">
        <v>13</v>
      </c>
      <c r="B9" s="77" t="s">
        <v>14</v>
      </c>
      <c r="C9" s="8">
        <v>1.0980000000000001</v>
      </c>
      <c r="D9" s="8">
        <v>1.115</v>
      </c>
      <c r="E9" s="28">
        <v>1.0640000000000001</v>
      </c>
      <c r="F9" s="7">
        <v>1.05</v>
      </c>
      <c r="G9" s="7">
        <v>1.0469999999999999</v>
      </c>
      <c r="H9" s="7">
        <v>1.0660000000000001</v>
      </c>
      <c r="I9" s="78"/>
      <c r="J9" s="79"/>
      <c r="K9" s="80"/>
      <c r="L9" s="79"/>
      <c r="M9" s="80"/>
    </row>
    <row r="10" spans="1:13" ht="36.75" customHeight="1" x14ac:dyDescent="0.2">
      <c r="A10" s="9" t="s">
        <v>22</v>
      </c>
      <c r="B10" s="81" t="s">
        <v>5</v>
      </c>
      <c r="C10" s="82">
        <f>C12</f>
        <v>1754.3999999999999</v>
      </c>
      <c r="D10" s="82">
        <f t="shared" ref="D10:H10" si="0">D12</f>
        <v>1675.1</v>
      </c>
      <c r="E10" s="82">
        <f t="shared" si="0"/>
        <v>2364</v>
      </c>
      <c r="F10" s="82">
        <f t="shared" si="0"/>
        <v>2308.5</v>
      </c>
      <c r="G10" s="82">
        <f t="shared" si="0"/>
        <v>2514</v>
      </c>
      <c r="H10" s="82">
        <f t="shared" si="0"/>
        <v>2792</v>
      </c>
      <c r="I10" s="78"/>
      <c r="J10" s="83"/>
      <c r="K10" s="80"/>
      <c r="L10" s="83"/>
      <c r="M10" s="80"/>
    </row>
    <row r="11" spans="1:13" ht="14.25" customHeight="1" x14ac:dyDescent="0.2">
      <c r="A11" s="5"/>
      <c r="B11" s="84" t="s">
        <v>6</v>
      </c>
      <c r="C11" s="2">
        <v>167</v>
      </c>
      <c r="D11" s="2">
        <f>D10/C10/D$9*100</f>
        <v>85.632229740368359</v>
      </c>
      <c r="E11" s="2">
        <f t="shared" ref="E11:H11" si="1">E10/D10/E$9*100</f>
        <v>132.63712681500778</v>
      </c>
      <c r="F11" s="2">
        <f t="shared" si="1"/>
        <v>93.002175489485126</v>
      </c>
      <c r="G11" s="2">
        <f t="shared" si="1"/>
        <v>104.01326107018227</v>
      </c>
      <c r="H11" s="2">
        <f t="shared" si="1"/>
        <v>104.18205889420744</v>
      </c>
      <c r="I11" s="78"/>
      <c r="J11" s="83"/>
      <c r="K11" s="80"/>
      <c r="L11" s="83"/>
      <c r="M11" s="80"/>
    </row>
    <row r="12" spans="1:13" ht="14.25" customHeight="1" x14ac:dyDescent="0.2">
      <c r="A12" s="10" t="s">
        <v>15</v>
      </c>
      <c r="B12" s="85" t="s">
        <v>5</v>
      </c>
      <c r="C12" s="11">
        <f>C14+C16+C18+C20</f>
        <v>1754.3999999999999</v>
      </c>
      <c r="D12" s="11">
        <f t="shared" ref="D12:H12" si="2">D14+D16+D18+D20</f>
        <v>1675.1</v>
      </c>
      <c r="E12" s="11">
        <f t="shared" si="2"/>
        <v>2364</v>
      </c>
      <c r="F12" s="11">
        <f t="shared" si="2"/>
        <v>2308.5</v>
      </c>
      <c r="G12" s="11">
        <f t="shared" si="2"/>
        <v>2514</v>
      </c>
      <c r="H12" s="11">
        <f t="shared" si="2"/>
        <v>2792</v>
      </c>
      <c r="I12" s="78"/>
      <c r="J12" s="83"/>
      <c r="K12" s="80"/>
      <c r="L12" s="83"/>
      <c r="M12" s="80"/>
    </row>
    <row r="13" spans="1:13" x14ac:dyDescent="0.2">
      <c r="A13" s="1" t="s">
        <v>16</v>
      </c>
      <c r="B13" s="84"/>
      <c r="C13" s="2"/>
      <c r="D13" s="2"/>
      <c r="E13" s="2"/>
      <c r="F13" s="2"/>
      <c r="G13" s="2"/>
      <c r="H13" s="2"/>
      <c r="I13" s="78"/>
      <c r="J13" s="86"/>
      <c r="K13" s="80"/>
      <c r="L13" s="86"/>
      <c r="M13" s="80"/>
    </row>
    <row r="14" spans="1:13" ht="22.5" x14ac:dyDescent="0.2">
      <c r="A14" s="3" t="s">
        <v>17</v>
      </c>
      <c r="B14" s="87" t="s">
        <v>5</v>
      </c>
      <c r="C14" s="2">
        <v>1616.8</v>
      </c>
      <c r="D14" s="2">
        <v>1137.3</v>
      </c>
      <c r="E14" s="2">
        <f>E24</f>
        <v>1818</v>
      </c>
      <c r="F14" s="2">
        <f>F24</f>
        <v>1960</v>
      </c>
      <c r="G14" s="2">
        <f t="shared" ref="G14:H14" si="3">G24</f>
        <v>2108</v>
      </c>
      <c r="H14" s="2">
        <f t="shared" si="3"/>
        <v>2307</v>
      </c>
      <c r="I14" s="78">
        <f>1114.5/780.2/1.07*100</f>
        <v>133.50279223875017</v>
      </c>
      <c r="J14" s="88"/>
      <c r="K14" s="80">
        <v>0</v>
      </c>
      <c r="L14" s="88"/>
      <c r="M14" s="80">
        <v>0</v>
      </c>
    </row>
    <row r="15" spans="1:13" ht="14.25" customHeight="1" x14ac:dyDescent="0.2">
      <c r="A15" s="4"/>
      <c r="B15" s="84" t="s">
        <v>6</v>
      </c>
      <c r="C15" s="2">
        <v>259.2</v>
      </c>
      <c r="D15" s="2">
        <f>D14/C14/D$9*100</f>
        <v>63.087580405739729</v>
      </c>
      <c r="E15" s="2">
        <f t="shared" ref="E15:H15" si="4">E14/D14/E$9*100</f>
        <v>150.23710687957032</v>
      </c>
      <c r="F15" s="2">
        <f t="shared" si="4"/>
        <v>102.67693436010268</v>
      </c>
      <c r="G15" s="2">
        <f t="shared" si="4"/>
        <v>102.72303763912443</v>
      </c>
      <c r="H15" s="2">
        <f t="shared" si="4"/>
        <v>102.66437870917902</v>
      </c>
      <c r="I15" s="78"/>
      <c r="J15" s="89"/>
      <c r="K15" s="80"/>
      <c r="L15" s="89"/>
      <c r="M15" s="80"/>
    </row>
    <row r="16" spans="1:13" x14ac:dyDescent="0.2">
      <c r="A16" s="3" t="s">
        <v>18</v>
      </c>
      <c r="B16" s="87" t="s">
        <v>5</v>
      </c>
      <c r="C16" s="2">
        <v>132.5</v>
      </c>
      <c r="D16" s="2">
        <v>537.79999999999995</v>
      </c>
      <c r="E16" s="32">
        <v>546</v>
      </c>
      <c r="F16" s="32">
        <f>F44</f>
        <v>348.5</v>
      </c>
      <c r="G16" s="32">
        <f t="shared" ref="G16:H16" si="5">G44</f>
        <v>406</v>
      </c>
      <c r="H16" s="32">
        <f t="shared" si="5"/>
        <v>485</v>
      </c>
      <c r="I16" s="90"/>
      <c r="J16" s="88"/>
      <c r="K16" s="80">
        <v>0</v>
      </c>
      <c r="L16" s="88"/>
      <c r="M16" s="80">
        <v>0</v>
      </c>
    </row>
    <row r="17" spans="1:13" ht="15.75" customHeight="1" x14ac:dyDescent="0.2">
      <c r="A17" s="4"/>
      <c r="B17" s="84" t="s">
        <v>6</v>
      </c>
      <c r="C17" s="2">
        <v>31.1</v>
      </c>
      <c r="D17" s="2">
        <f>D16/C16/D$9*100</f>
        <v>364.02402910567724</v>
      </c>
      <c r="E17" s="32">
        <f t="shared" ref="E17:H17" si="6">E16/D16/E$9*100</f>
        <v>95.417979683310179</v>
      </c>
      <c r="F17" s="32">
        <f t="shared" si="6"/>
        <v>60.788417931275063</v>
      </c>
      <c r="G17" s="32">
        <f t="shared" si="6"/>
        <v>111.26961092634693</v>
      </c>
      <c r="H17" s="32">
        <f t="shared" si="6"/>
        <v>112.06203384504477</v>
      </c>
      <c r="I17" s="90"/>
      <c r="J17" s="88"/>
      <c r="K17" s="80"/>
      <c r="L17" s="88"/>
      <c r="M17" s="80"/>
    </row>
    <row r="18" spans="1:13" ht="22.5" customHeight="1" x14ac:dyDescent="0.2">
      <c r="A18" s="3" t="s">
        <v>19</v>
      </c>
      <c r="B18" s="87" t="s">
        <v>5</v>
      </c>
      <c r="C18" s="2"/>
      <c r="D18" s="2"/>
      <c r="E18" s="2"/>
      <c r="F18" s="2"/>
      <c r="G18" s="2"/>
      <c r="H18" s="2"/>
      <c r="I18" s="90"/>
      <c r="J18" s="86"/>
      <c r="K18" s="80">
        <v>0</v>
      </c>
      <c r="L18" s="86"/>
      <c r="M18" s="80">
        <v>0</v>
      </c>
    </row>
    <row r="19" spans="1:13" ht="14.25" customHeight="1" x14ac:dyDescent="0.2">
      <c r="A19" s="1"/>
      <c r="B19" s="84" t="s">
        <v>6</v>
      </c>
      <c r="C19" s="2"/>
      <c r="D19" s="2" t="e">
        <f>D18/C18/D$9*100</f>
        <v>#DIV/0!</v>
      </c>
      <c r="E19" s="2" t="e">
        <f t="shared" ref="E19:H19" si="7">E18/D18/E$9*100</f>
        <v>#DIV/0!</v>
      </c>
      <c r="F19" s="2" t="e">
        <f t="shared" si="7"/>
        <v>#DIV/0!</v>
      </c>
      <c r="G19" s="2" t="e">
        <f t="shared" si="7"/>
        <v>#DIV/0!</v>
      </c>
      <c r="H19" s="2" t="e">
        <f t="shared" si="7"/>
        <v>#DIV/0!</v>
      </c>
      <c r="I19" s="90"/>
      <c r="J19" s="88"/>
      <c r="K19" s="80"/>
      <c r="L19" s="88"/>
      <c r="M19" s="80"/>
    </row>
    <row r="20" spans="1:13" ht="12.75" customHeight="1" x14ac:dyDescent="0.2">
      <c r="A20" s="3" t="s">
        <v>20</v>
      </c>
      <c r="B20" s="87" t="s">
        <v>5</v>
      </c>
      <c r="C20" s="2">
        <v>5.0999999999999996</v>
      </c>
      <c r="D20" s="2"/>
      <c r="E20" s="2"/>
      <c r="F20" s="2"/>
      <c r="G20" s="2"/>
      <c r="H20" s="2"/>
      <c r="I20" s="90"/>
      <c r="J20" s="88"/>
      <c r="K20" s="80">
        <v>0</v>
      </c>
      <c r="L20" s="88"/>
      <c r="M20" s="80">
        <v>0</v>
      </c>
    </row>
    <row r="21" spans="1:13" ht="15.75" customHeight="1" x14ac:dyDescent="0.2">
      <c r="A21" s="1"/>
      <c r="B21" s="84" t="s">
        <v>6</v>
      </c>
      <c r="C21" s="2"/>
      <c r="D21" s="2">
        <f>D20/C20/D$9*100</f>
        <v>0</v>
      </c>
      <c r="E21" s="2" t="e">
        <f t="shared" ref="E21:H21" si="8">E20/D20/E$9*100</f>
        <v>#DIV/0!</v>
      </c>
      <c r="F21" s="2" t="e">
        <f t="shared" si="8"/>
        <v>#DIV/0!</v>
      </c>
      <c r="G21" s="2" t="e">
        <f t="shared" si="8"/>
        <v>#DIV/0!</v>
      </c>
      <c r="H21" s="2" t="e">
        <f t="shared" si="8"/>
        <v>#DIV/0!</v>
      </c>
      <c r="I21" s="90"/>
    </row>
    <row r="22" spans="1:13" ht="47.25" customHeight="1" x14ac:dyDescent="0.2">
      <c r="A22" s="4" t="s">
        <v>21</v>
      </c>
      <c r="B22" s="87" t="s">
        <v>5</v>
      </c>
      <c r="C22" s="2">
        <f>C24+C44+C58+C68</f>
        <v>1476.3</v>
      </c>
      <c r="D22" s="2">
        <f t="shared" ref="D22:H22" si="9">D24+D44+D58+D68</f>
        <v>1675.1</v>
      </c>
      <c r="E22" s="2">
        <f t="shared" si="9"/>
        <v>2364</v>
      </c>
      <c r="F22" s="2">
        <f t="shared" si="9"/>
        <v>2308.5</v>
      </c>
      <c r="G22" s="2">
        <f t="shared" si="9"/>
        <v>2514</v>
      </c>
      <c r="H22" s="2">
        <f t="shared" si="9"/>
        <v>2792</v>
      </c>
      <c r="I22" s="90"/>
    </row>
    <row r="23" spans="1:13" ht="15" customHeight="1" x14ac:dyDescent="0.2">
      <c r="A23" s="4"/>
      <c r="B23" s="84" t="s">
        <v>6</v>
      </c>
      <c r="C23" s="91">
        <v>219</v>
      </c>
      <c r="D23" s="2">
        <f>D22/C22/D$9*100</f>
        <v>101.76331630190492</v>
      </c>
      <c r="E23" s="2">
        <f t="shared" ref="E23:H23" si="10">E22/D22/E$9*100</f>
        <v>132.63712681500778</v>
      </c>
      <c r="F23" s="2">
        <f t="shared" si="10"/>
        <v>93.002175489485126</v>
      </c>
      <c r="G23" s="2">
        <f t="shared" si="10"/>
        <v>104.01326107018227</v>
      </c>
      <c r="H23" s="2">
        <f t="shared" si="10"/>
        <v>104.18205889420744</v>
      </c>
      <c r="I23" s="90"/>
    </row>
    <row r="24" spans="1:13" x14ac:dyDescent="0.2">
      <c r="A24" s="92" t="s">
        <v>7</v>
      </c>
      <c r="B24" s="87" t="s">
        <v>5</v>
      </c>
      <c r="C24" s="2">
        <f t="shared" ref="C24:H24" si="11">C26+C28+C30+C32+C34+C36+C38+C40+C42</f>
        <v>1343.8</v>
      </c>
      <c r="D24" s="2">
        <f t="shared" si="11"/>
        <v>1137.3</v>
      </c>
      <c r="E24" s="2">
        <f t="shared" si="11"/>
        <v>1818</v>
      </c>
      <c r="F24" s="2">
        <f t="shared" si="11"/>
        <v>1960</v>
      </c>
      <c r="G24" s="2">
        <f t="shared" si="11"/>
        <v>2108</v>
      </c>
      <c r="H24" s="2">
        <f t="shared" si="11"/>
        <v>2307</v>
      </c>
      <c r="I24" s="90"/>
    </row>
    <row r="25" spans="1:13" x14ac:dyDescent="0.2">
      <c r="B25" s="84" t="s">
        <v>6</v>
      </c>
      <c r="C25" s="2">
        <v>259.2</v>
      </c>
      <c r="D25" s="2">
        <f>D24/C24/D$9*100</f>
        <v>75.904152403631485</v>
      </c>
      <c r="E25" s="2">
        <f t="shared" ref="E25:G25" si="12">E24/D24/E$9*100</f>
        <v>150.23710687957032</v>
      </c>
      <c r="F25" s="2">
        <f t="shared" si="12"/>
        <v>102.67693436010268</v>
      </c>
      <c r="G25" s="2">
        <f t="shared" si="12"/>
        <v>102.72303763912443</v>
      </c>
      <c r="H25" s="2">
        <f>H24/G24/H$9*100</f>
        <v>102.66437870917902</v>
      </c>
      <c r="I25" s="90"/>
    </row>
    <row r="26" spans="1:13" ht="33.75" x14ac:dyDescent="0.2">
      <c r="A26" s="92" t="s">
        <v>48</v>
      </c>
      <c r="B26" s="87" t="s">
        <v>5</v>
      </c>
      <c r="C26" s="2">
        <v>725.4</v>
      </c>
      <c r="D26" s="2">
        <v>733.5</v>
      </c>
      <c r="E26" s="2">
        <v>1282</v>
      </c>
      <c r="F26" s="2">
        <v>1381</v>
      </c>
      <c r="G26" s="2">
        <v>1479</v>
      </c>
      <c r="H26" s="2">
        <v>1612</v>
      </c>
      <c r="I26" s="90"/>
    </row>
    <row r="27" spans="1:13" ht="19.5" x14ac:dyDescent="0.2">
      <c r="A27" s="92"/>
      <c r="B27" s="84" t="s">
        <v>6</v>
      </c>
      <c r="C27" s="2"/>
      <c r="D27" s="2">
        <f>D26/C26/D$9*100</f>
        <v>90.687556331994344</v>
      </c>
      <c r="E27" s="2">
        <f t="shared" ref="E27" si="13">E26/D26/E$9*100</f>
        <v>164.26546939947005</v>
      </c>
      <c r="F27" s="2">
        <f t="shared" ref="F27" si="14">F26/E26/F$9*100</f>
        <v>102.59267513557685</v>
      </c>
      <c r="G27" s="2">
        <f t="shared" ref="G27" si="15">G26/F26/G$9*100</f>
        <v>102.28873641250786</v>
      </c>
      <c r="H27" s="2">
        <f t="shared" ref="H27" si="16">H26/G26/H$9*100</f>
        <v>102.24443015221227</v>
      </c>
      <c r="I27" s="93" t="s">
        <v>62</v>
      </c>
    </row>
    <row r="28" spans="1:13" x14ac:dyDescent="0.2">
      <c r="A28" s="92" t="s">
        <v>49</v>
      </c>
      <c r="B28" s="87" t="s">
        <v>5</v>
      </c>
      <c r="C28" s="2">
        <v>195</v>
      </c>
      <c r="D28" s="2">
        <v>136</v>
      </c>
      <c r="E28" s="2">
        <v>250</v>
      </c>
      <c r="F28" s="2">
        <v>272</v>
      </c>
      <c r="G28" s="2">
        <v>295</v>
      </c>
      <c r="H28" s="2">
        <v>326</v>
      </c>
      <c r="I28" s="90"/>
    </row>
    <row r="29" spans="1:13" x14ac:dyDescent="0.2">
      <c r="A29" s="92"/>
      <c r="B29" s="84" t="s">
        <v>6</v>
      </c>
      <c r="C29" s="2">
        <v>78.2</v>
      </c>
      <c r="D29" s="2">
        <f>D28/C28/D$9*100</f>
        <v>62.550304702771065</v>
      </c>
      <c r="E29" s="2">
        <f t="shared" ref="E29" si="17">E28/D28/E$9*100</f>
        <v>172.76647501105705</v>
      </c>
      <c r="F29" s="2">
        <f t="shared" ref="F29" si="18">F28/E28/F$9*100</f>
        <v>103.61904761904763</v>
      </c>
      <c r="G29" s="2">
        <f t="shared" ref="G29" si="19">G28/F28/G$9*100</f>
        <v>103.58728018428</v>
      </c>
      <c r="H29" s="2">
        <f t="shared" ref="H29" si="20">H28/G28/H$9*100</f>
        <v>103.66648646929752</v>
      </c>
      <c r="I29" s="90"/>
    </row>
    <row r="30" spans="1:13" x14ac:dyDescent="0.2">
      <c r="A30" s="92" t="s">
        <v>50</v>
      </c>
      <c r="B30" s="87" t="s">
        <v>5</v>
      </c>
      <c r="C30" s="2">
        <v>83.4</v>
      </c>
      <c r="D30" s="2">
        <v>38.799999999999997</v>
      </c>
      <c r="E30" s="2">
        <v>40</v>
      </c>
      <c r="F30" s="2">
        <v>43</v>
      </c>
      <c r="G30" s="2">
        <v>46</v>
      </c>
      <c r="H30" s="2">
        <v>51</v>
      </c>
      <c r="I30" s="90"/>
    </row>
    <row r="31" spans="1:13" x14ac:dyDescent="0.2">
      <c r="A31" s="92"/>
      <c r="B31" s="84" t="s">
        <v>6</v>
      </c>
      <c r="C31" s="2">
        <v>104.1</v>
      </c>
      <c r="D31" s="2">
        <f>D30/C30/D$9*100</f>
        <v>41.724467959264871</v>
      </c>
      <c r="E31" s="2">
        <f t="shared" ref="E31" si="21">E30/D30/E$9*100</f>
        <v>96.891713820634067</v>
      </c>
      <c r="F31" s="2">
        <f t="shared" ref="F31" si="22">F30/E30/F$9*100</f>
        <v>102.38095238095238</v>
      </c>
      <c r="G31" s="2">
        <f t="shared" ref="G31" si="23">G30/F30/G$9*100</f>
        <v>102.17454076986294</v>
      </c>
      <c r="H31" s="2">
        <f t="shared" ref="H31" si="24">H30/G30/H$9*100</f>
        <v>104.00522065421323</v>
      </c>
      <c r="I31" s="90"/>
    </row>
    <row r="32" spans="1:13" x14ac:dyDescent="0.2">
      <c r="A32" s="92" t="s">
        <v>51</v>
      </c>
      <c r="B32" s="87" t="s">
        <v>5</v>
      </c>
      <c r="C32" s="2">
        <v>340</v>
      </c>
      <c r="D32" s="2">
        <v>229</v>
      </c>
      <c r="E32" s="2">
        <v>246</v>
      </c>
      <c r="F32" s="2">
        <v>264</v>
      </c>
      <c r="G32" s="2">
        <v>288</v>
      </c>
      <c r="H32" s="2">
        <v>318</v>
      </c>
      <c r="I32" s="90"/>
    </row>
    <row r="33" spans="1:9" x14ac:dyDescent="0.2">
      <c r="A33" s="92"/>
      <c r="B33" s="84" t="s">
        <v>6</v>
      </c>
      <c r="C33" s="2">
        <v>146.69999999999999</v>
      </c>
      <c r="D33" s="2">
        <f>D32/C32/D$9*100</f>
        <v>60.406225270377213</v>
      </c>
      <c r="E33" s="2">
        <f t="shared" ref="E33" si="25">E32/D32/E$9*100</f>
        <v>100.96201201694193</v>
      </c>
      <c r="F33" s="2">
        <f t="shared" ref="F33" si="26">F32/E32/F$9*100</f>
        <v>102.20673635307782</v>
      </c>
      <c r="G33" s="2">
        <f t="shared" ref="G33" si="27">G32/F32/G$9*100</f>
        <v>104.1938004688721</v>
      </c>
      <c r="H33" s="2">
        <f t="shared" ref="H33" si="28">H32/G32/H$9*100</f>
        <v>103.58036272670419</v>
      </c>
      <c r="I33" s="90"/>
    </row>
    <row r="34" spans="1:9" x14ac:dyDescent="0.2">
      <c r="A34" s="92"/>
      <c r="B34" s="87" t="s">
        <v>5</v>
      </c>
      <c r="C34" s="2"/>
      <c r="D34" s="2"/>
      <c r="E34" s="2"/>
      <c r="F34" s="2"/>
      <c r="G34" s="2"/>
      <c r="H34" s="2"/>
      <c r="I34" s="90"/>
    </row>
    <row r="35" spans="1:9" x14ac:dyDescent="0.2">
      <c r="A35" s="92"/>
      <c r="B35" s="84" t="s">
        <v>6</v>
      </c>
      <c r="C35" s="2"/>
      <c r="D35" s="2" t="e">
        <f>D34/C34/D$9*100</f>
        <v>#DIV/0!</v>
      </c>
      <c r="E35" s="2" t="e">
        <f>E34/D34/E$9*100</f>
        <v>#DIV/0!</v>
      </c>
      <c r="F35" s="2" t="e">
        <f>F34/E34/F$9*100</f>
        <v>#DIV/0!</v>
      </c>
      <c r="G35" s="2" t="e">
        <f>G34/F34/G$9*100</f>
        <v>#DIV/0!</v>
      </c>
      <c r="H35" s="2" t="e">
        <f>H34/G34/H$9*100</f>
        <v>#DIV/0!</v>
      </c>
      <c r="I35" s="90"/>
    </row>
    <row r="36" spans="1:9" x14ac:dyDescent="0.2">
      <c r="A36" s="92"/>
      <c r="B36" s="87" t="s">
        <v>5</v>
      </c>
      <c r="C36" s="2"/>
      <c r="D36" s="2"/>
      <c r="E36" s="2"/>
      <c r="F36" s="2"/>
      <c r="G36" s="2"/>
      <c r="H36" s="2"/>
      <c r="I36" s="90"/>
    </row>
    <row r="37" spans="1:9" x14ac:dyDescent="0.2">
      <c r="A37" s="92"/>
      <c r="B37" s="84" t="s">
        <v>6</v>
      </c>
      <c r="C37" s="2"/>
      <c r="D37" s="2" t="e">
        <f>D36/C36/D$9*100</f>
        <v>#DIV/0!</v>
      </c>
      <c r="E37" s="2" t="e">
        <f t="shared" ref="E37" si="29">E36/D36/E$9*100</f>
        <v>#DIV/0!</v>
      </c>
      <c r="F37" s="2" t="e">
        <f t="shared" ref="F37" si="30">F36/E36/F$9*100</f>
        <v>#DIV/0!</v>
      </c>
      <c r="G37" s="2" t="e">
        <f t="shared" ref="G37" si="31">G36/F36/G$9*100</f>
        <v>#DIV/0!</v>
      </c>
      <c r="H37" s="2" t="e">
        <f t="shared" ref="H37" si="32">H36/G36/H$9*100</f>
        <v>#DIV/0!</v>
      </c>
      <c r="I37" s="90"/>
    </row>
    <row r="38" spans="1:9" x14ac:dyDescent="0.2">
      <c r="A38" s="92"/>
      <c r="B38" s="87" t="s">
        <v>5</v>
      </c>
      <c r="C38" s="2"/>
      <c r="D38" s="2"/>
      <c r="E38" s="2"/>
      <c r="F38" s="2"/>
      <c r="G38" s="2"/>
      <c r="H38" s="2"/>
      <c r="I38" s="90"/>
    </row>
    <row r="39" spans="1:9" x14ac:dyDescent="0.2">
      <c r="A39" s="92"/>
      <c r="B39" s="84" t="s">
        <v>6</v>
      </c>
      <c r="C39" s="2"/>
      <c r="D39" s="2" t="e">
        <f>D38/C38/D$9*100</f>
        <v>#DIV/0!</v>
      </c>
      <c r="E39" s="2" t="e">
        <f t="shared" ref="E39" si="33">E38/D38/E$9*100</f>
        <v>#DIV/0!</v>
      </c>
      <c r="F39" s="2" t="e">
        <f t="shared" ref="F39" si="34">F38/E38/F$9*100</f>
        <v>#DIV/0!</v>
      </c>
      <c r="G39" s="2" t="e">
        <f t="shared" ref="G39" si="35">G38/F38/G$9*100</f>
        <v>#DIV/0!</v>
      </c>
      <c r="H39" s="2" t="e">
        <f t="shared" ref="H39" si="36">H38/G38/H$9*100</f>
        <v>#DIV/0!</v>
      </c>
      <c r="I39" s="90"/>
    </row>
    <row r="40" spans="1:9" x14ac:dyDescent="0.2">
      <c r="A40" s="92"/>
      <c r="B40" s="87" t="s">
        <v>5</v>
      </c>
      <c r="C40" s="2"/>
      <c r="D40" s="2"/>
      <c r="E40" s="2"/>
      <c r="F40" s="2"/>
      <c r="G40" s="2"/>
      <c r="H40" s="2"/>
      <c r="I40" s="90"/>
    </row>
    <row r="41" spans="1:9" x14ac:dyDescent="0.2">
      <c r="A41" s="92"/>
      <c r="B41" s="84" t="s">
        <v>6</v>
      </c>
      <c r="C41" s="2"/>
      <c r="D41" s="2" t="e">
        <f>D40/C40/D$9*100</f>
        <v>#DIV/0!</v>
      </c>
      <c r="E41" s="2" t="e">
        <f t="shared" ref="E41" si="37">E40/D40/E$9*100</f>
        <v>#DIV/0!</v>
      </c>
      <c r="F41" s="2" t="e">
        <f t="shared" ref="F41" si="38">F40/E40/F$9*100</f>
        <v>#DIV/0!</v>
      </c>
      <c r="G41" s="2" t="e">
        <f t="shared" ref="G41" si="39">G40/F40/G$9*100</f>
        <v>#DIV/0!</v>
      </c>
      <c r="H41" s="2" t="e">
        <f t="shared" ref="H41" si="40">H40/G40/H$9*100</f>
        <v>#DIV/0!</v>
      </c>
      <c r="I41" s="90"/>
    </row>
    <row r="42" spans="1:9" x14ac:dyDescent="0.2">
      <c r="A42" s="92"/>
      <c r="B42" s="87" t="s">
        <v>5</v>
      </c>
      <c r="C42" s="2"/>
      <c r="D42" s="2"/>
      <c r="E42" s="2"/>
      <c r="F42" s="2"/>
      <c r="G42" s="2"/>
      <c r="H42" s="2"/>
      <c r="I42" s="90"/>
    </row>
    <row r="43" spans="1:9" x14ac:dyDescent="0.2">
      <c r="A43" s="92"/>
      <c r="B43" s="84" t="s">
        <v>6</v>
      </c>
      <c r="C43" s="2"/>
      <c r="D43" s="2" t="e">
        <f>D42/C42/D$9*100</f>
        <v>#DIV/0!</v>
      </c>
      <c r="E43" s="2" t="e">
        <f t="shared" ref="E43" si="41">E42/D42/E$9*100</f>
        <v>#DIV/0!</v>
      </c>
      <c r="F43" s="2" t="e">
        <f t="shared" ref="F43" si="42">F42/E42/F$9*100</f>
        <v>#DIV/0!</v>
      </c>
      <c r="G43" s="2" t="e">
        <f t="shared" ref="G43" si="43">G42/F42/G$9*100</f>
        <v>#DIV/0!</v>
      </c>
      <c r="H43" s="2" t="e">
        <f t="shared" ref="H43" si="44">H42/G42/H$9*100</f>
        <v>#DIV/0!</v>
      </c>
      <c r="I43" s="90"/>
    </row>
    <row r="44" spans="1:9" x14ac:dyDescent="0.2">
      <c r="A44" s="92" t="s">
        <v>8</v>
      </c>
      <c r="B44" s="87" t="s">
        <v>5</v>
      </c>
      <c r="C44" s="2">
        <f t="shared" ref="C44:H44" si="45">C46+C48+C50+C52+C54+C56</f>
        <v>132.5</v>
      </c>
      <c r="D44" s="2">
        <f t="shared" si="45"/>
        <v>537.79999999999995</v>
      </c>
      <c r="E44" s="2">
        <f t="shared" si="45"/>
        <v>546</v>
      </c>
      <c r="F44" s="2">
        <f t="shared" si="45"/>
        <v>348.5</v>
      </c>
      <c r="G44" s="2">
        <f t="shared" si="45"/>
        <v>406</v>
      </c>
      <c r="H44" s="2">
        <f t="shared" si="45"/>
        <v>485</v>
      </c>
      <c r="I44" s="90"/>
    </row>
    <row r="45" spans="1:9" x14ac:dyDescent="0.2">
      <c r="A45" s="92"/>
      <c r="B45" s="84" t="s">
        <v>6</v>
      </c>
      <c r="C45" s="2">
        <v>114.8</v>
      </c>
      <c r="D45" s="2">
        <f>D44/C44/D$9*100</f>
        <v>364.02402910567724</v>
      </c>
      <c r="E45" s="2">
        <f t="shared" ref="E45" si="46">E44/D44/E$9*100</f>
        <v>95.417979683310179</v>
      </c>
      <c r="F45" s="2">
        <f t="shared" ref="F45" si="47">F44/E44/F$9*100</f>
        <v>60.788417931275063</v>
      </c>
      <c r="G45" s="2">
        <f t="shared" ref="G45" si="48">G44/F44/G$9*100</f>
        <v>111.26961092634693</v>
      </c>
      <c r="H45" s="2">
        <f t="shared" ref="H45" si="49">H44/G44/H$9*100</f>
        <v>112.06203384504477</v>
      </c>
      <c r="I45" s="90"/>
    </row>
    <row r="46" spans="1:9" ht="33.75" x14ac:dyDescent="0.2">
      <c r="A46" s="92" t="s">
        <v>52</v>
      </c>
      <c r="B46" s="87" t="s">
        <v>5</v>
      </c>
      <c r="C46" s="2">
        <v>27.9</v>
      </c>
      <c r="D46" s="2">
        <v>339.5</v>
      </c>
      <c r="E46" s="32">
        <v>280</v>
      </c>
      <c r="F46" s="32">
        <v>50</v>
      </c>
      <c r="G46" s="32">
        <v>60</v>
      </c>
      <c r="H46" s="32">
        <v>67</v>
      </c>
      <c r="I46" s="94" t="s">
        <v>57</v>
      </c>
    </row>
    <row r="47" spans="1:9" x14ac:dyDescent="0.2">
      <c r="A47" s="92"/>
      <c r="B47" s="84" t="s">
        <v>6</v>
      </c>
      <c r="C47" s="2">
        <v>102.1</v>
      </c>
      <c r="D47" s="2">
        <f>D46/C46/D$9*100</f>
        <v>1091.3415947409871</v>
      </c>
      <c r="E47" s="32">
        <f t="shared" ref="E47" si="50">E46/D46/E$9*100</f>
        <v>77.513371056507239</v>
      </c>
      <c r="F47" s="32">
        <f t="shared" ref="F47" si="51">F46/E46/F$9*100</f>
        <v>17.006802721088434</v>
      </c>
      <c r="G47" s="32">
        <f t="shared" ref="G47" si="52">G46/F46/G$9*100</f>
        <v>114.61318051575931</v>
      </c>
      <c r="H47" s="32">
        <f t="shared" ref="H47" si="53">H46/G46/H$9*100</f>
        <v>104.75297060662913</v>
      </c>
      <c r="I47" s="90"/>
    </row>
    <row r="48" spans="1:9" x14ac:dyDescent="0.2">
      <c r="A48" s="92" t="s">
        <v>53</v>
      </c>
      <c r="B48" s="87" t="s">
        <v>5</v>
      </c>
      <c r="C48" s="2">
        <v>11</v>
      </c>
      <c r="D48" s="2">
        <v>12</v>
      </c>
      <c r="E48" s="32">
        <v>13</v>
      </c>
      <c r="F48" s="32">
        <v>14</v>
      </c>
      <c r="G48" s="32">
        <v>17</v>
      </c>
      <c r="H48" s="32">
        <v>20</v>
      </c>
      <c r="I48" s="90"/>
    </row>
    <row r="49" spans="1:9" x14ac:dyDescent="0.2">
      <c r="A49" s="92"/>
      <c r="B49" s="84" t="s">
        <v>6</v>
      </c>
      <c r="C49" s="2">
        <v>103</v>
      </c>
      <c r="D49" s="2">
        <f>D48/C48/D$9*100</f>
        <v>97.839380350591114</v>
      </c>
      <c r="E49" s="32">
        <f t="shared" ref="E49" si="54">E48/D48/E$9*100</f>
        <v>101.81704260651627</v>
      </c>
      <c r="F49" s="32">
        <f t="shared" ref="F49" si="55">F48/E48/F$9*100</f>
        <v>102.56410256410255</v>
      </c>
      <c r="G49" s="32">
        <f t="shared" ref="G49" si="56">G48/F48/G$9*100</f>
        <v>115.97762314094693</v>
      </c>
      <c r="H49" s="32">
        <f t="shared" ref="H49" si="57">H48/G48/H$9*100</f>
        <v>110.36309458117206</v>
      </c>
      <c r="I49" s="90"/>
    </row>
    <row r="50" spans="1:9" x14ac:dyDescent="0.2">
      <c r="A50" s="92" t="s">
        <v>54</v>
      </c>
      <c r="B50" s="87" t="s">
        <v>5</v>
      </c>
      <c r="C50" s="2">
        <v>30.2</v>
      </c>
      <c r="D50" s="2">
        <v>40.799999999999997</v>
      </c>
      <c r="E50" s="2">
        <v>44</v>
      </c>
      <c r="F50" s="2">
        <v>47</v>
      </c>
      <c r="G50" s="2">
        <v>52</v>
      </c>
      <c r="H50" s="2">
        <v>60</v>
      </c>
      <c r="I50" s="90"/>
    </row>
    <row r="51" spans="1:9" x14ac:dyDescent="0.2">
      <c r="A51" s="92"/>
      <c r="B51" s="84" t="s">
        <v>6</v>
      </c>
      <c r="C51" s="2">
        <v>104</v>
      </c>
      <c r="D51" s="2">
        <f>D50/C50/D$9*100</f>
        <v>121.16532533483799</v>
      </c>
      <c r="E51" s="2">
        <f>E50/D50/E$9*100</f>
        <v>101.35633200648681</v>
      </c>
      <c r="F51" s="2">
        <f>F50/E50/F$9*100</f>
        <v>101.73160173160171</v>
      </c>
      <c r="G51" s="2">
        <f>G50/F50/G$9*100</f>
        <v>105.67172671665755</v>
      </c>
      <c r="H51" s="2">
        <f>H50/G50/H$9*100</f>
        <v>108.24072737768797</v>
      </c>
      <c r="I51" s="90"/>
    </row>
    <row r="52" spans="1:9" x14ac:dyDescent="0.2">
      <c r="A52" s="92" t="s">
        <v>55</v>
      </c>
      <c r="B52" s="87" t="s">
        <v>5</v>
      </c>
      <c r="C52" s="2">
        <v>53.4</v>
      </c>
      <c r="D52" s="2">
        <v>131</v>
      </c>
      <c r="E52" s="2">
        <v>193</v>
      </c>
      <c r="F52" s="2">
        <v>220</v>
      </c>
      <c r="G52" s="2">
        <v>258</v>
      </c>
      <c r="H52" s="2">
        <v>317</v>
      </c>
      <c r="I52" s="90"/>
    </row>
    <row r="53" spans="1:9" x14ac:dyDescent="0.2">
      <c r="A53" s="92"/>
      <c r="B53" s="84" t="s">
        <v>6</v>
      </c>
      <c r="C53" s="2">
        <v>128.4</v>
      </c>
      <c r="D53" s="2">
        <f>D52/C52/D$9*100</f>
        <v>220.01645924656961</v>
      </c>
      <c r="E53" s="2">
        <f t="shared" ref="E53" si="58">E52/D52/E$9*100</f>
        <v>138.46639499512136</v>
      </c>
      <c r="F53" s="2">
        <f t="shared" ref="F53" si="59">F52/E52/F$9*100</f>
        <v>108.56155933876141</v>
      </c>
      <c r="G53" s="2">
        <f t="shared" ref="G53" si="60">G52/F52/G$9*100</f>
        <v>112.0083355040375</v>
      </c>
      <c r="H53" s="2">
        <f t="shared" ref="H53" si="61">H52/G52/H$9*100</f>
        <v>115.26099160812717</v>
      </c>
      <c r="I53" s="90"/>
    </row>
    <row r="54" spans="1:9" x14ac:dyDescent="0.2">
      <c r="A54" s="92" t="s">
        <v>56</v>
      </c>
      <c r="B54" s="87" t="s">
        <v>5</v>
      </c>
      <c r="C54" s="2">
        <v>10</v>
      </c>
      <c r="D54" s="2">
        <v>14.5</v>
      </c>
      <c r="E54" s="2">
        <v>16</v>
      </c>
      <c r="F54" s="2">
        <v>17.5</v>
      </c>
      <c r="G54" s="2">
        <v>19</v>
      </c>
      <c r="H54" s="2">
        <v>21</v>
      </c>
      <c r="I54" s="90"/>
    </row>
    <row r="55" spans="1:9" x14ac:dyDescent="0.2">
      <c r="A55" s="92"/>
      <c r="B55" s="84" t="s">
        <v>6</v>
      </c>
      <c r="C55" s="2">
        <v>117.9</v>
      </c>
      <c r="D55" s="2">
        <f>D54/C54/D$9*100</f>
        <v>130.04484304932734</v>
      </c>
      <c r="E55" s="2">
        <f t="shared" ref="E55" si="62">E54/D54/E$9*100</f>
        <v>103.70754472387867</v>
      </c>
      <c r="F55" s="2">
        <f t="shared" ref="F55" si="63">F54/E54/F$9*100</f>
        <v>104.16666666666666</v>
      </c>
      <c r="G55" s="2">
        <f t="shared" ref="G55" si="64">G54/F54/G$9*100</f>
        <v>103.69763951425843</v>
      </c>
      <c r="H55" s="2">
        <f t="shared" ref="H55" si="65">H54/G54/H$9*100</f>
        <v>103.68322306704849</v>
      </c>
      <c r="I55" s="90"/>
    </row>
    <row r="56" spans="1:9" x14ac:dyDescent="0.2">
      <c r="A56" s="92"/>
      <c r="B56" s="87" t="s">
        <v>5</v>
      </c>
      <c r="C56" s="2"/>
      <c r="D56" s="2"/>
      <c r="E56" s="2"/>
      <c r="F56" s="2"/>
      <c r="G56" s="2"/>
      <c r="H56" s="2"/>
      <c r="I56" s="90"/>
    </row>
    <row r="57" spans="1:9" x14ac:dyDescent="0.2">
      <c r="A57" s="92"/>
      <c r="B57" s="84" t="s">
        <v>6</v>
      </c>
      <c r="C57" s="2"/>
      <c r="D57" s="2" t="e">
        <f>D56/C56/D$9*100</f>
        <v>#DIV/0!</v>
      </c>
      <c r="E57" s="2" t="e">
        <f t="shared" ref="E57" si="66">E56/D56/E$9*100</f>
        <v>#DIV/0!</v>
      </c>
      <c r="F57" s="2" t="e">
        <f t="shared" ref="F57" si="67">F56/E56/F$9*100</f>
        <v>#DIV/0!</v>
      </c>
      <c r="G57" s="2" t="e">
        <f t="shared" ref="G57" si="68">G56/F56/G$9*100</f>
        <v>#DIV/0!</v>
      </c>
      <c r="H57" s="2" t="e">
        <f t="shared" ref="H57" si="69">H56/G56/H$9*100</f>
        <v>#DIV/0!</v>
      </c>
      <c r="I57" s="90"/>
    </row>
    <row r="58" spans="1:9" ht="22.5" x14ac:dyDescent="0.2">
      <c r="A58" s="92" t="s">
        <v>9</v>
      </c>
      <c r="B58" s="87" t="s">
        <v>5</v>
      </c>
      <c r="C58" s="2">
        <f>C60+C62+C64+C66</f>
        <v>0</v>
      </c>
      <c r="D58" s="2">
        <f t="shared" ref="D58:H58" si="70">D60+D62+D64+D66</f>
        <v>0</v>
      </c>
      <c r="E58" s="2">
        <f t="shared" si="70"/>
        <v>0</v>
      </c>
      <c r="F58" s="2">
        <f t="shared" si="70"/>
        <v>0</v>
      </c>
      <c r="G58" s="2">
        <f t="shared" si="70"/>
        <v>0</v>
      </c>
      <c r="H58" s="2">
        <f t="shared" si="70"/>
        <v>0</v>
      </c>
      <c r="I58" s="90"/>
    </row>
    <row r="59" spans="1:9" x14ac:dyDescent="0.2">
      <c r="A59" s="92"/>
      <c r="B59" s="84" t="s">
        <v>6</v>
      </c>
      <c r="C59" s="2"/>
      <c r="D59" s="2" t="e">
        <f>D58/C58/D$9*100</f>
        <v>#DIV/0!</v>
      </c>
      <c r="E59" s="2" t="e">
        <f t="shared" ref="E59" si="71">E58/D58/E$9*100</f>
        <v>#DIV/0!</v>
      </c>
      <c r="F59" s="2" t="e">
        <f t="shared" ref="F59" si="72">F58/E58/F$9*100</f>
        <v>#DIV/0!</v>
      </c>
      <c r="G59" s="2" t="e">
        <f t="shared" ref="G59" si="73">G58/F58/G$9*100</f>
        <v>#DIV/0!</v>
      </c>
      <c r="H59" s="2" t="e">
        <f t="shared" ref="H59" si="74">H58/G58/H$9*100</f>
        <v>#DIV/0!</v>
      </c>
      <c r="I59" s="90"/>
    </row>
    <row r="60" spans="1:9" x14ac:dyDescent="0.2">
      <c r="A60" s="92"/>
      <c r="B60" s="87" t="s">
        <v>5</v>
      </c>
      <c r="C60" s="2"/>
      <c r="D60" s="2"/>
      <c r="E60" s="2"/>
      <c r="F60" s="2"/>
      <c r="G60" s="2"/>
      <c r="H60" s="2"/>
      <c r="I60" s="90"/>
    </row>
    <row r="61" spans="1:9" x14ac:dyDescent="0.2">
      <c r="A61" s="92"/>
      <c r="B61" s="84" t="s">
        <v>6</v>
      </c>
      <c r="C61" s="2"/>
      <c r="D61" s="2" t="e">
        <f>D60/C60/D$9*100</f>
        <v>#DIV/0!</v>
      </c>
      <c r="E61" s="2" t="e">
        <f t="shared" ref="E61" si="75">E60/D60/E$9*100</f>
        <v>#DIV/0!</v>
      </c>
      <c r="F61" s="2" t="e">
        <f t="shared" ref="F61" si="76">F60/E60/F$9*100</f>
        <v>#DIV/0!</v>
      </c>
      <c r="G61" s="2" t="e">
        <f t="shared" ref="G61" si="77">G60/F60/G$9*100</f>
        <v>#DIV/0!</v>
      </c>
      <c r="H61" s="2" t="e">
        <f t="shared" ref="H61" si="78">H60/G60/H$9*100</f>
        <v>#DIV/0!</v>
      </c>
      <c r="I61" s="90"/>
    </row>
    <row r="62" spans="1:9" x14ac:dyDescent="0.2">
      <c r="A62" s="92"/>
      <c r="B62" s="87" t="s">
        <v>5</v>
      </c>
      <c r="C62" s="2"/>
      <c r="D62" s="2"/>
      <c r="E62" s="2"/>
      <c r="F62" s="2"/>
      <c r="G62" s="2"/>
      <c r="H62" s="2"/>
      <c r="I62" s="90"/>
    </row>
    <row r="63" spans="1:9" x14ac:dyDescent="0.2">
      <c r="A63" s="92"/>
      <c r="B63" s="84" t="s">
        <v>6</v>
      </c>
      <c r="C63" s="2"/>
      <c r="D63" s="2" t="e">
        <f>D62/C62/D$9*100</f>
        <v>#DIV/0!</v>
      </c>
      <c r="E63" s="2" t="e">
        <f t="shared" ref="E63" si="79">E62/D62/E$9*100</f>
        <v>#DIV/0!</v>
      </c>
      <c r="F63" s="2" t="e">
        <f t="shared" ref="F63" si="80">F62/E62/F$9*100</f>
        <v>#DIV/0!</v>
      </c>
      <c r="G63" s="2" t="e">
        <f t="shared" ref="G63" si="81">G62/F62/G$9*100</f>
        <v>#DIV/0!</v>
      </c>
      <c r="H63" s="2" t="e">
        <f t="shared" ref="H63" si="82">H62/G62/H$9*100</f>
        <v>#DIV/0!</v>
      </c>
      <c r="I63" s="90"/>
    </row>
    <row r="64" spans="1:9" x14ac:dyDescent="0.2">
      <c r="A64" s="92"/>
      <c r="B64" s="87" t="s">
        <v>5</v>
      </c>
      <c r="C64" s="2"/>
      <c r="D64" s="2"/>
      <c r="E64" s="2"/>
      <c r="F64" s="2"/>
      <c r="G64" s="2"/>
      <c r="H64" s="2"/>
      <c r="I64" s="90"/>
    </row>
    <row r="65" spans="1:9" x14ac:dyDescent="0.2">
      <c r="A65" s="92"/>
      <c r="B65" s="84" t="s">
        <v>6</v>
      </c>
      <c r="C65" s="2"/>
      <c r="D65" s="2" t="e">
        <f>D64/C64/D$9*100</f>
        <v>#DIV/0!</v>
      </c>
      <c r="E65" s="2" t="e">
        <f t="shared" ref="E65" si="83">E64/D64/E$9*100</f>
        <v>#DIV/0!</v>
      </c>
      <c r="F65" s="2" t="e">
        <f t="shared" ref="F65" si="84">F64/E64/F$9*100</f>
        <v>#DIV/0!</v>
      </c>
      <c r="G65" s="2" t="e">
        <f t="shared" ref="G65" si="85">G64/F64/G$9*100</f>
        <v>#DIV/0!</v>
      </c>
      <c r="H65" s="2" t="e">
        <f t="shared" ref="H65" si="86">H64/G64/H$9*100</f>
        <v>#DIV/0!</v>
      </c>
      <c r="I65" s="90"/>
    </row>
    <row r="66" spans="1:9" x14ac:dyDescent="0.2">
      <c r="A66" s="92"/>
      <c r="B66" s="87" t="s">
        <v>5</v>
      </c>
      <c r="C66" s="2"/>
      <c r="D66" s="2"/>
      <c r="E66" s="2"/>
      <c r="F66" s="2"/>
      <c r="G66" s="2"/>
      <c r="H66" s="2"/>
      <c r="I66" s="90"/>
    </row>
    <row r="67" spans="1:9" x14ac:dyDescent="0.2">
      <c r="A67" s="92"/>
      <c r="B67" s="84" t="s">
        <v>6</v>
      </c>
      <c r="C67" s="2"/>
      <c r="D67" s="2" t="e">
        <f>D66/C66/D$9*100</f>
        <v>#DIV/0!</v>
      </c>
      <c r="E67" s="2" t="e">
        <f t="shared" ref="E67" si="87">E66/D66/E$9*100</f>
        <v>#DIV/0!</v>
      </c>
      <c r="F67" s="2" t="e">
        <f t="shared" ref="F67" si="88">F66/E66/F$9*100</f>
        <v>#DIV/0!</v>
      </c>
      <c r="G67" s="2" t="e">
        <f t="shared" ref="G67" si="89">G66/F66/G$9*100</f>
        <v>#DIV/0!</v>
      </c>
      <c r="H67" s="2" t="e">
        <f t="shared" ref="H67" si="90">H66/G66/H$9*100</f>
        <v>#DIV/0!</v>
      </c>
      <c r="I67" s="90"/>
    </row>
    <row r="68" spans="1:9" x14ac:dyDescent="0.2">
      <c r="A68" s="92" t="s">
        <v>10</v>
      </c>
      <c r="B68" s="87" t="s">
        <v>5</v>
      </c>
      <c r="C68" s="2">
        <f>C70+C72+C74+C76+C78+C80</f>
        <v>0</v>
      </c>
      <c r="D68" s="2">
        <f t="shared" ref="D68:H68" si="91">D70+D72+D74+D76+D78+D80</f>
        <v>0</v>
      </c>
      <c r="E68" s="2">
        <f t="shared" si="91"/>
        <v>0</v>
      </c>
      <c r="F68" s="2">
        <f t="shared" si="91"/>
        <v>0</v>
      </c>
      <c r="G68" s="2">
        <f t="shared" si="91"/>
        <v>0</v>
      </c>
      <c r="H68" s="2">
        <f t="shared" si="91"/>
        <v>0</v>
      </c>
      <c r="I68" s="90"/>
    </row>
    <row r="69" spans="1:9" x14ac:dyDescent="0.2">
      <c r="A69" s="92"/>
      <c r="B69" s="84" t="s">
        <v>6</v>
      </c>
      <c r="C69" s="2"/>
      <c r="D69" s="2" t="e">
        <f>D68/C68/D$9*100</f>
        <v>#DIV/0!</v>
      </c>
      <c r="E69" s="2" t="e">
        <f t="shared" ref="E69" si="92">E68/D68/E$9*100</f>
        <v>#DIV/0!</v>
      </c>
      <c r="F69" s="2" t="e">
        <f t="shared" ref="F69" si="93">F68/E68/F$9*100</f>
        <v>#DIV/0!</v>
      </c>
      <c r="G69" s="2" t="e">
        <f t="shared" ref="G69" si="94">G68/F68/G$9*100</f>
        <v>#DIV/0!</v>
      </c>
      <c r="H69" s="2" t="e">
        <f t="shared" ref="H69" si="95">H68/G68/H$9*100</f>
        <v>#DIV/0!</v>
      </c>
      <c r="I69" s="90"/>
    </row>
    <row r="70" spans="1:9" x14ac:dyDescent="0.2">
      <c r="A70" s="92"/>
      <c r="B70" s="87" t="s">
        <v>5</v>
      </c>
      <c r="C70" s="2"/>
      <c r="D70" s="2"/>
      <c r="E70" s="2"/>
      <c r="F70" s="2"/>
      <c r="G70" s="2"/>
      <c r="H70" s="2"/>
      <c r="I70" s="90"/>
    </row>
    <row r="71" spans="1:9" x14ac:dyDescent="0.2">
      <c r="A71" s="92"/>
      <c r="B71" s="84" t="s">
        <v>6</v>
      </c>
      <c r="C71" s="2"/>
      <c r="D71" s="2" t="e">
        <f>D70/C70/D$9*100</f>
        <v>#DIV/0!</v>
      </c>
      <c r="E71" s="2" t="e">
        <f t="shared" ref="E71" si="96">E70/D70/E$9*100</f>
        <v>#DIV/0!</v>
      </c>
      <c r="F71" s="2" t="e">
        <f t="shared" ref="F71" si="97">F70/E70/F$9*100</f>
        <v>#DIV/0!</v>
      </c>
      <c r="G71" s="2" t="e">
        <f t="shared" ref="G71" si="98">G70/F70/G$9*100</f>
        <v>#DIV/0!</v>
      </c>
      <c r="H71" s="2" t="e">
        <f t="shared" ref="H71" si="99">H70/G70/H$9*100</f>
        <v>#DIV/0!</v>
      </c>
      <c r="I71" s="90"/>
    </row>
    <row r="72" spans="1:9" x14ac:dyDescent="0.2">
      <c r="A72" s="92"/>
      <c r="B72" s="87" t="s">
        <v>5</v>
      </c>
      <c r="C72" s="2"/>
      <c r="D72" s="2"/>
      <c r="E72" s="2"/>
      <c r="F72" s="2"/>
      <c r="G72" s="2"/>
      <c r="H72" s="2"/>
      <c r="I72" s="90"/>
    </row>
    <row r="73" spans="1:9" x14ac:dyDescent="0.2">
      <c r="A73" s="92"/>
      <c r="B73" s="84" t="s">
        <v>6</v>
      </c>
      <c r="C73" s="2"/>
      <c r="D73" s="2" t="e">
        <f>D72/C72/D$9*100</f>
        <v>#DIV/0!</v>
      </c>
      <c r="E73" s="2" t="e">
        <f t="shared" ref="E73" si="100">E72/D72/E$9*100</f>
        <v>#DIV/0!</v>
      </c>
      <c r="F73" s="2" t="e">
        <f t="shared" ref="F73" si="101">F72/E72/F$9*100</f>
        <v>#DIV/0!</v>
      </c>
      <c r="G73" s="2" t="e">
        <f t="shared" ref="G73" si="102">G72/F72/G$9*100</f>
        <v>#DIV/0!</v>
      </c>
      <c r="H73" s="2" t="e">
        <f t="shared" ref="H73" si="103">H72/G72/H$9*100</f>
        <v>#DIV/0!</v>
      </c>
      <c r="I73" s="90"/>
    </row>
    <row r="74" spans="1:9" x14ac:dyDescent="0.2">
      <c r="A74" s="92"/>
      <c r="B74" s="87" t="s">
        <v>5</v>
      </c>
      <c r="C74" s="2"/>
      <c r="D74" s="2"/>
      <c r="E74" s="2"/>
      <c r="F74" s="2"/>
      <c r="G74" s="2"/>
      <c r="H74" s="2"/>
      <c r="I74" s="90"/>
    </row>
    <row r="75" spans="1:9" x14ac:dyDescent="0.2">
      <c r="A75" s="92"/>
      <c r="B75" s="84" t="s">
        <v>6</v>
      </c>
      <c r="C75" s="2"/>
      <c r="D75" s="2" t="e">
        <f>D74/C74/D$9*100</f>
        <v>#DIV/0!</v>
      </c>
      <c r="E75" s="2" t="e">
        <f t="shared" ref="E75" si="104">E74/D74/E$9*100</f>
        <v>#DIV/0!</v>
      </c>
      <c r="F75" s="2" t="e">
        <f t="shared" ref="F75" si="105">F74/E74/F$9*100</f>
        <v>#DIV/0!</v>
      </c>
      <c r="G75" s="2" t="e">
        <f t="shared" ref="G75" si="106">G74/F74/G$9*100</f>
        <v>#DIV/0!</v>
      </c>
      <c r="H75" s="2" t="e">
        <f t="shared" ref="H75" si="107">H74/G74/H$9*100</f>
        <v>#DIV/0!</v>
      </c>
      <c r="I75" s="90"/>
    </row>
    <row r="76" spans="1:9" x14ac:dyDescent="0.2">
      <c r="A76" s="92"/>
      <c r="B76" s="87" t="s">
        <v>5</v>
      </c>
      <c r="C76" s="2"/>
      <c r="D76" s="2"/>
      <c r="E76" s="2"/>
      <c r="F76" s="2"/>
      <c r="G76" s="2"/>
      <c r="H76" s="2"/>
      <c r="I76" s="90"/>
    </row>
    <row r="77" spans="1:9" x14ac:dyDescent="0.2">
      <c r="A77" s="92"/>
      <c r="B77" s="84" t="s">
        <v>6</v>
      </c>
      <c r="C77" s="2"/>
      <c r="D77" s="2" t="e">
        <f>D76/C76/D$9*100</f>
        <v>#DIV/0!</v>
      </c>
      <c r="E77" s="2" t="e">
        <f t="shared" ref="E77" si="108">E76/D76/E$9*100</f>
        <v>#DIV/0!</v>
      </c>
      <c r="F77" s="2" t="e">
        <f t="shared" ref="F77" si="109">F76/E76/F$9*100</f>
        <v>#DIV/0!</v>
      </c>
      <c r="G77" s="2" t="e">
        <f t="shared" ref="G77" si="110">G76/F76/G$9*100</f>
        <v>#DIV/0!</v>
      </c>
      <c r="H77" s="2" t="e">
        <f t="shared" ref="H77" si="111">H76/G76/H$9*100</f>
        <v>#DIV/0!</v>
      </c>
      <c r="I77" s="90"/>
    </row>
    <row r="78" spans="1:9" x14ac:dyDescent="0.2">
      <c r="A78" s="92"/>
      <c r="B78" s="87" t="s">
        <v>5</v>
      </c>
      <c r="C78" s="2"/>
      <c r="D78" s="2"/>
      <c r="E78" s="2"/>
      <c r="F78" s="2"/>
      <c r="G78" s="2"/>
      <c r="H78" s="2"/>
      <c r="I78" s="90"/>
    </row>
    <row r="79" spans="1:9" x14ac:dyDescent="0.2">
      <c r="A79" s="92"/>
      <c r="B79" s="84" t="s">
        <v>6</v>
      </c>
      <c r="C79" s="2"/>
      <c r="D79" s="2" t="e">
        <f>D78/C78/D$9*100</f>
        <v>#DIV/0!</v>
      </c>
      <c r="E79" s="2" t="e">
        <f t="shared" ref="E79" si="112">E78/D78/E$9*100</f>
        <v>#DIV/0!</v>
      </c>
      <c r="F79" s="2" t="e">
        <f t="shared" ref="F79" si="113">F78/E78/F$9*100</f>
        <v>#DIV/0!</v>
      </c>
      <c r="G79" s="2" t="e">
        <f t="shared" ref="G79" si="114">G78/F78/G$9*100</f>
        <v>#DIV/0!</v>
      </c>
      <c r="H79" s="2" t="e">
        <f t="shared" ref="H79" si="115">H78/G78/H$9*100</f>
        <v>#DIV/0!</v>
      </c>
      <c r="I79" s="90"/>
    </row>
    <row r="80" spans="1:9" x14ac:dyDescent="0.2">
      <c r="A80" s="92"/>
      <c r="B80" s="87" t="s">
        <v>5</v>
      </c>
      <c r="C80" s="2"/>
      <c r="D80" s="2"/>
      <c r="E80" s="2"/>
      <c r="F80" s="2"/>
      <c r="G80" s="2"/>
      <c r="H80" s="2"/>
      <c r="I80" s="90"/>
    </row>
    <row r="81" spans="1:9" x14ac:dyDescent="0.2">
      <c r="A81" s="92"/>
      <c r="B81" s="84" t="s">
        <v>6</v>
      </c>
      <c r="C81" s="2"/>
      <c r="D81" s="2" t="e">
        <f>D80/C80/D$9*100</f>
        <v>#DIV/0!</v>
      </c>
      <c r="E81" s="2" t="e">
        <f t="shared" ref="E81" si="116">E80/D80/E$9*100</f>
        <v>#DIV/0!</v>
      </c>
      <c r="F81" s="2" t="e">
        <f t="shared" ref="F81" si="117">F80/E80/F$9*100</f>
        <v>#DIV/0!</v>
      </c>
      <c r="G81" s="2" t="e">
        <f t="shared" ref="G81" si="118">G80/F80/G$9*100</f>
        <v>#DIV/0!</v>
      </c>
      <c r="H81" s="2" t="e">
        <f t="shared" ref="H81" si="119">H80/G80/H$9*100</f>
        <v>#DIV/0!</v>
      </c>
      <c r="I81" s="90"/>
    </row>
    <row r="82" spans="1:9" ht="126" customHeight="1" x14ac:dyDescent="0.2">
      <c r="A82" s="95" t="s">
        <v>46</v>
      </c>
      <c r="B82" s="96" t="s">
        <v>63</v>
      </c>
      <c r="C82" s="97"/>
      <c r="D82" s="97"/>
      <c r="E82" s="98" t="s">
        <v>64</v>
      </c>
      <c r="F82" s="99"/>
      <c r="G82" s="99"/>
      <c r="H82" s="99"/>
      <c r="I82" s="90"/>
    </row>
    <row r="83" spans="1:9" ht="9.75" customHeight="1" x14ac:dyDescent="0.2"/>
    <row r="84" spans="1:9" ht="25.9" customHeight="1" x14ac:dyDescent="0.2">
      <c r="A84" s="100" t="s">
        <v>36</v>
      </c>
      <c r="B84" s="100"/>
      <c r="C84" s="101" t="s">
        <v>58</v>
      </c>
      <c r="D84" s="101"/>
      <c r="E84" s="101"/>
      <c r="F84" s="101"/>
      <c r="G84" s="101"/>
      <c r="H84" s="102"/>
    </row>
    <row r="85" spans="1:9" ht="12" customHeight="1" x14ac:dyDescent="0.2">
      <c r="A85" s="103"/>
      <c r="B85" s="104"/>
      <c r="C85" s="105" t="s">
        <v>37</v>
      </c>
      <c r="D85" s="105"/>
      <c r="E85" s="105"/>
      <c r="F85" s="105"/>
      <c r="G85" s="105"/>
      <c r="H85" s="56"/>
    </row>
    <row r="86" spans="1:9" x14ac:dyDescent="0.2">
      <c r="A86" s="106"/>
      <c r="B86" s="107"/>
      <c r="C86" s="108"/>
      <c r="D86" s="108"/>
      <c r="E86" s="108"/>
      <c r="F86" s="108"/>
      <c r="G86" s="56"/>
      <c r="H86" s="56"/>
    </row>
    <row r="87" spans="1:9" x14ac:dyDescent="0.2">
      <c r="A87" s="106" t="s">
        <v>38</v>
      </c>
      <c r="B87" s="104"/>
      <c r="C87" s="109" t="s">
        <v>59</v>
      </c>
      <c r="D87" s="109"/>
      <c r="E87" s="109"/>
      <c r="F87" s="109"/>
      <c r="G87" s="109"/>
    </row>
    <row r="88" spans="1:9" ht="12" customHeight="1" x14ac:dyDescent="0.2">
      <c r="A88" s="106"/>
      <c r="C88" s="110" t="s">
        <v>37</v>
      </c>
      <c r="D88" s="110"/>
      <c r="E88" s="110"/>
      <c r="F88" s="110"/>
      <c r="G88" s="110"/>
    </row>
    <row r="89" spans="1:9" x14ac:dyDescent="0.2">
      <c r="A89" s="106"/>
      <c r="B89" s="106"/>
      <c r="C89" s="111"/>
      <c r="D89" s="111"/>
      <c r="E89" s="111"/>
      <c r="F89" s="111"/>
    </row>
    <row r="90" spans="1:9" ht="12" customHeight="1" x14ac:dyDescent="0.2">
      <c r="A90" s="112" t="s">
        <v>39</v>
      </c>
      <c r="B90" s="112"/>
      <c r="C90" s="112"/>
      <c r="D90" s="112"/>
      <c r="E90" s="106"/>
      <c r="F90" s="106"/>
    </row>
  </sheetData>
  <sheetProtection password="CF7C" sheet="1" objects="1" scenarios="1"/>
  <mergeCells count="19">
    <mergeCell ref="A90:D90"/>
    <mergeCell ref="A84:B84"/>
    <mergeCell ref="C84:G84"/>
    <mergeCell ref="C87:G87"/>
    <mergeCell ref="C88:G88"/>
    <mergeCell ref="C85:G85"/>
    <mergeCell ref="B82:D82"/>
    <mergeCell ref="J6:M6"/>
    <mergeCell ref="I7:I8"/>
    <mergeCell ref="D1:E1"/>
    <mergeCell ref="A4:H4"/>
    <mergeCell ref="A5:H5"/>
    <mergeCell ref="A6:H6"/>
    <mergeCell ref="A7:A8"/>
    <mergeCell ref="F7:H7"/>
    <mergeCell ref="A2:H2"/>
    <mergeCell ref="J1:M1"/>
    <mergeCell ref="F1:H1"/>
    <mergeCell ref="E82:H82"/>
  </mergeCells>
  <printOptions horizontalCentered="1"/>
  <pageMargins left="0.78740157480314965" right="0.39370078740157483" top="0.59055118110236227" bottom="0.39370078740157483" header="0.51181102362204722" footer="0.118110236220472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SheetLayoutView="100" workbookViewId="0">
      <selection activeCell="E10" sqref="E10"/>
    </sheetView>
  </sheetViews>
  <sheetFormatPr defaultColWidth="9.28515625" defaultRowHeight="12.75" x14ac:dyDescent="0.2"/>
  <cols>
    <col min="1" max="1" width="32.28515625" style="16" customWidth="1"/>
    <col min="2" max="6" width="9.28515625" style="16"/>
    <col min="7" max="8" width="11.7109375" style="16" customWidth="1"/>
    <col min="9" max="9" width="41.140625" style="16" customWidth="1"/>
    <col min="10" max="16384" width="9.28515625" style="16"/>
  </cols>
  <sheetData>
    <row r="1" spans="1:9" ht="12.75" customHeight="1" x14ac:dyDescent="0.2">
      <c r="A1" s="42" t="s">
        <v>44</v>
      </c>
      <c r="B1" s="42"/>
      <c r="C1" s="42"/>
      <c r="D1" s="42"/>
      <c r="E1" s="42"/>
      <c r="F1" s="42"/>
      <c r="G1" s="42"/>
      <c r="H1" s="42"/>
      <c r="I1" s="42"/>
    </row>
    <row r="2" spans="1:9" ht="18" customHeight="1" x14ac:dyDescent="0.2">
      <c r="A2" s="42" t="s">
        <v>45</v>
      </c>
      <c r="B2" s="42"/>
      <c r="C2" s="42"/>
      <c r="D2" s="42"/>
      <c r="E2" s="42"/>
      <c r="F2" s="42"/>
      <c r="G2" s="42"/>
      <c r="H2" s="42"/>
      <c r="I2" s="42"/>
    </row>
    <row r="3" spans="1:9" x14ac:dyDescent="0.2">
      <c r="A3" s="18"/>
      <c r="B3" s="18"/>
      <c r="C3" s="18"/>
      <c r="D3" s="18"/>
      <c r="E3" s="18"/>
      <c r="F3" s="18"/>
      <c r="G3" s="18"/>
      <c r="H3" s="18"/>
      <c r="I3" s="18"/>
    </row>
    <row r="4" spans="1:9" x14ac:dyDescent="0.2">
      <c r="A4" s="44" t="s">
        <v>35</v>
      </c>
      <c r="B4" s="44"/>
      <c r="C4" s="44"/>
      <c r="D4" s="44"/>
      <c r="E4" s="44"/>
      <c r="F4" s="44"/>
      <c r="G4" s="44"/>
      <c r="H4" s="44"/>
      <c r="I4" s="44"/>
    </row>
    <row r="5" spans="1:9" x14ac:dyDescent="0.2">
      <c r="A5" s="17"/>
      <c r="B5" s="17"/>
      <c r="C5" s="17"/>
      <c r="D5" s="17"/>
      <c r="E5" s="17"/>
      <c r="F5" s="17"/>
      <c r="G5" s="17"/>
      <c r="H5" s="17"/>
      <c r="I5" s="17"/>
    </row>
    <row r="6" spans="1:9" ht="19.5" customHeight="1" x14ac:dyDescent="0.2">
      <c r="A6" s="45" t="s">
        <v>28</v>
      </c>
      <c r="B6" s="20" t="s">
        <v>25</v>
      </c>
      <c r="C6" s="46" t="s">
        <v>43</v>
      </c>
      <c r="D6" s="46"/>
      <c r="E6" s="46"/>
      <c r="F6" s="46"/>
      <c r="G6" s="46"/>
      <c r="H6" s="46"/>
      <c r="I6" s="47" t="s">
        <v>29</v>
      </c>
    </row>
    <row r="7" spans="1:9" ht="75" x14ac:dyDescent="0.2">
      <c r="A7" s="45"/>
      <c r="B7" s="21" t="s">
        <v>2</v>
      </c>
      <c r="C7" s="22" t="s">
        <v>30</v>
      </c>
      <c r="D7" s="22" t="s">
        <v>2</v>
      </c>
      <c r="E7" s="22" t="s">
        <v>31</v>
      </c>
      <c r="F7" s="22" t="s">
        <v>32</v>
      </c>
      <c r="G7" s="22" t="s">
        <v>33</v>
      </c>
      <c r="H7" s="23" t="s">
        <v>34</v>
      </c>
      <c r="I7" s="47"/>
    </row>
    <row r="8" spans="1:9" ht="171.75" customHeight="1" x14ac:dyDescent="0.25">
      <c r="A8" s="29" t="s">
        <v>47</v>
      </c>
      <c r="B8" s="33">
        <v>1616.8</v>
      </c>
      <c r="C8" s="33">
        <v>1086</v>
      </c>
      <c r="D8" s="33">
        <v>1137.3</v>
      </c>
      <c r="E8" s="33">
        <f>D8/C8*100</f>
        <v>104.72375690607734</v>
      </c>
      <c r="F8" s="33">
        <v>102.8</v>
      </c>
      <c r="G8" s="33">
        <f>D8/B8/1.114085*100</f>
        <v>63.139394348186897</v>
      </c>
      <c r="H8" s="33">
        <f>G8-F8</f>
        <v>-39.6606056518131</v>
      </c>
      <c r="I8" s="31" t="s">
        <v>60</v>
      </c>
    </row>
    <row r="9" spans="1:9" x14ac:dyDescent="0.2">
      <c r="A9" s="19"/>
      <c r="B9" s="19"/>
    </row>
    <row r="10" spans="1:9" ht="48" customHeight="1" x14ac:dyDescent="0.2">
      <c r="A10" s="19"/>
      <c r="B10" s="19"/>
    </row>
    <row r="11" spans="1:9" ht="39" customHeight="1" x14ac:dyDescent="0.2">
      <c r="A11" s="37" t="s">
        <v>36</v>
      </c>
      <c r="B11" s="37"/>
      <c r="C11" s="38" t="s">
        <v>58</v>
      </c>
      <c r="D11" s="38"/>
      <c r="E11" s="38"/>
      <c r="F11" s="38"/>
      <c r="G11" s="38"/>
    </row>
    <row r="12" spans="1:9" ht="12.75" customHeight="1" x14ac:dyDescent="0.2">
      <c r="A12" s="24"/>
      <c r="B12" s="25"/>
      <c r="C12" s="41" t="s">
        <v>37</v>
      </c>
      <c r="D12" s="41"/>
      <c r="E12" s="41"/>
      <c r="F12" s="41"/>
      <c r="G12" s="41"/>
    </row>
    <row r="13" spans="1:9" x14ac:dyDescent="0.2">
      <c r="A13" s="30"/>
      <c r="B13" s="26"/>
      <c r="C13" s="27"/>
      <c r="D13" s="27"/>
      <c r="E13" s="27"/>
      <c r="F13" s="27"/>
      <c r="G13" s="12"/>
    </row>
    <row r="14" spans="1:9" x14ac:dyDescent="0.2">
      <c r="A14" s="30" t="s">
        <v>38</v>
      </c>
      <c r="B14" s="25"/>
      <c r="C14" s="39" t="s">
        <v>59</v>
      </c>
      <c r="D14" s="39"/>
      <c r="E14" s="39"/>
      <c r="F14" s="39"/>
      <c r="G14" s="39"/>
    </row>
    <row r="15" spans="1:9" ht="12.75" customHeight="1" x14ac:dyDescent="0.2">
      <c r="A15" s="30"/>
      <c r="B15" s="13"/>
      <c r="C15" s="40" t="s">
        <v>37</v>
      </c>
      <c r="D15" s="40"/>
      <c r="E15" s="40"/>
      <c r="F15" s="40"/>
      <c r="G15" s="40"/>
    </row>
    <row r="16" spans="1:9" x14ac:dyDescent="0.2">
      <c r="A16" s="14"/>
      <c r="B16" s="14"/>
      <c r="C16" s="15"/>
      <c r="D16" s="15"/>
      <c r="E16" s="15"/>
      <c r="F16" s="15"/>
    </row>
    <row r="17" spans="1:6" x14ac:dyDescent="0.2">
      <c r="A17" s="43" t="s">
        <v>39</v>
      </c>
      <c r="B17" s="43"/>
      <c r="C17" s="43"/>
      <c r="D17" s="43"/>
      <c r="E17" s="43"/>
      <c r="F17" s="14"/>
    </row>
  </sheetData>
  <mergeCells count="12">
    <mergeCell ref="A1:I1"/>
    <mergeCell ref="A2:I2"/>
    <mergeCell ref="C15:G15"/>
    <mergeCell ref="A17:E17"/>
    <mergeCell ref="A4:I4"/>
    <mergeCell ref="A6:A7"/>
    <mergeCell ref="C6:H6"/>
    <mergeCell ref="I6:I7"/>
    <mergeCell ref="A11:B11"/>
    <mergeCell ref="C11:G11"/>
    <mergeCell ref="C12:G12"/>
    <mergeCell ref="C14:G14"/>
  </mergeCells>
  <printOptions horizontalCentered="1"/>
  <pageMargins left="0.19685039370078741" right="0.19685039370078741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строит</vt:lpstr>
      <vt:lpstr>инд план</vt:lpstr>
      <vt:lpstr>строит!Заголовки_для_печати</vt:lpstr>
      <vt:lpstr>'инд план'!Область_печати</vt:lpstr>
      <vt:lpstr>строит!Область_печати</vt:lpstr>
    </vt:vector>
  </TitlesOfParts>
  <Company>Администрация Краснодарского края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NFilipenko</dc:creator>
  <cp:lastModifiedBy>Жарко</cp:lastModifiedBy>
  <cp:lastPrinted>2013-07-22T13:21:46Z</cp:lastPrinted>
  <dcterms:created xsi:type="dcterms:W3CDTF">2012-07-19T05:28:36Z</dcterms:created>
  <dcterms:modified xsi:type="dcterms:W3CDTF">2013-09-21T18:26:54Z</dcterms:modified>
</cp:coreProperties>
</file>