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90" yWindow="6795" windowWidth="15480" windowHeight="5115" firstSheet="1" activeTab="1"/>
  </bookViews>
  <sheets>
    <sheet name="Лист1" sheetId="9" state="hidden" r:id="rId1"/>
    <sheet name="маятник миграция" sheetId="7" r:id="rId2"/>
    <sheet name="Формир и распред ТР" sheetId="6" r:id="rId3"/>
    <sheet name="распред по ФС и ВЭД" sheetId="5" r:id="rId4"/>
    <sheet name="справочно" sheetId="8" r:id="rId5"/>
    <sheet name="Баланс ТР МО" sheetId="1" r:id="rId6"/>
    <sheet name="Лист2" sheetId="10" r:id="rId7"/>
  </sheets>
  <definedNames>
    <definedName name="АБИНСКОГО_РАЙОНА">Лист1!$A$8</definedName>
    <definedName name="АПШЕРОНСКОГО_РАЙОНА">Лист1!$A$9</definedName>
    <definedName name="БЕЛОГЛИНСКОГО_РАЙОНА">Лист1!$A$10</definedName>
    <definedName name="БЕЛОРЕЧЕНСКОГО_РАЙОНА">Лист1!$A$11</definedName>
    <definedName name="БРЮХОВЕЦКОГО_РАЙОНА">Лист1!$A$12</definedName>
    <definedName name="ВЫСЕЛКОВСКОГО_РАЙОНА">Лист1!$A$13</definedName>
    <definedName name="ГОРОДА_АРМАВИР">Лист1!$A$2</definedName>
    <definedName name="ГОРОДА_ГОРЯЧИЙ_КЛЮЧ">Лист1!$A$4</definedName>
    <definedName name="ГОРОДА_КРАСНОДАР">Лист1!$A$5</definedName>
    <definedName name="ГОРОДА_КУРОРТ_СОЧИ">Лист1!$A$7</definedName>
    <definedName name="ГОРОДА_КУРОРТА_АНАПА">Лист1!$A$1</definedName>
    <definedName name="ГОРОДА_КУРОРТА_ГЕЛЕНДЖИК">Лист1!$A$3</definedName>
    <definedName name="ГОРОДА_НОВОРОССИЙСК">Лист1!$A$6</definedName>
    <definedName name="ГУЛЬКЕВИЧСКОГО_РАЙОНА">Лист1!$A$14</definedName>
    <definedName name="ДИНСКОГО_РАЙОНА">Лист1!$A$15</definedName>
    <definedName name="ЕЙСКОГО_РАЙОНА">Лист1!$A$16</definedName>
    <definedName name="КАВКАЗСКОГО_РАЙОНА">Лист1!$A$17</definedName>
    <definedName name="КАЛИНИНСКОГО_РАЙОНА">Лист1!$A$18</definedName>
    <definedName name="КАНЕВСКОГО_РАЙОНА">Лист1!$A$19</definedName>
    <definedName name="КОРЕНОВСКОГО_РАЙОНА">Лист1!$A$20</definedName>
    <definedName name="КРАСНОАРМЕЙСКОГО_РАЙОНА">Лист1!$A$21</definedName>
    <definedName name="КРЫЛОВСКОГО_РАЙОНА">Лист1!$A$22</definedName>
    <definedName name="КРЫМСКОГО_РАЙОНА">Лист1!$A$23</definedName>
    <definedName name="КУРГАНИНСКОГО_РАЙОНА">Лист1!$A$24</definedName>
    <definedName name="КУЩЕВСКОГО_РАЙОНА">Лист1!$A$25</definedName>
    <definedName name="ЛАБИНСКОГО_РАЙОНА">Лист1!$A$26</definedName>
    <definedName name="ЛЕНИНГРАДСКОГО_РАЙОНА">Лист1!$A$27</definedName>
    <definedName name="МОСТОВСКОГО_РАЙОНА">Лист1!$A$28</definedName>
    <definedName name="НОВОКУБАНСКОГО_РАЙОНА">Лист1!$A$29</definedName>
    <definedName name="НОВОПОКРОВСКОГО_РАЙОНА">Лист1!$A$30</definedName>
    <definedName name="_xlnm.Print_Area" localSheetId="5">'Баланс ТР МО'!$A$1:$H$59</definedName>
    <definedName name="_xlnm.Print_Area" localSheetId="3">'распред по ФС и ВЭД'!$A$1:$J$48</definedName>
    <definedName name="_xlnm.Print_Area" localSheetId="2">'Формир и распред ТР'!$A$1:$J$40</definedName>
    <definedName name="ОТРАДНЕНСКОГО_РАЙОНА">Лист1!$A$31</definedName>
    <definedName name="ПАВЛОВСКОГО_РАЙОНА">Лист1!$A$32</definedName>
    <definedName name="ПРИМОРСКО_АХТАРСКОГО_РАЙОНА">Лист1!$A$33</definedName>
    <definedName name="Районы">Лист1!$A$1:$A$44</definedName>
    <definedName name="СЕВЕРСКОГО_РАЙОНА">Лист1!$A$34</definedName>
    <definedName name="СЛАВЯНСКОГО_РАЙОНА">Лист1!$A$35</definedName>
    <definedName name="СТАРОМИНСКОГО_РАЙОНА">Лист1!$A$36</definedName>
    <definedName name="ТБИЛИССКОГО_РАЙОНА">Лист1!$A$37</definedName>
    <definedName name="ТЕМРЮКСКОГО_РАЙОНА">Лист1!$A$38</definedName>
    <definedName name="ТИМАШЕВСКОГО_РАЙОНА">Лист1!$A$39</definedName>
    <definedName name="ТИХОРЕЦКОГО_РАЙОНА">Лист1!$A$40</definedName>
    <definedName name="ТУАПСИНСКОГО_РАЙОНА">Лист1!$A$41</definedName>
    <definedName name="УСПЕНСКОГО_РАЙОНА">Лист1!$A$42</definedName>
    <definedName name="УСТЬ_ЛАБИНСКОГО_РАЙОНА">Лист1!$A$43</definedName>
    <definedName name="ЩЕРБИНОВСКОГО_РАЙОНА">Лист1!$A$44</definedName>
  </definedNames>
  <calcPr calcId="125725"/>
</workbook>
</file>

<file path=xl/calcChain.xml><?xml version="1.0" encoding="utf-8"?>
<calcChain xmlns="http://schemas.openxmlformats.org/spreadsheetml/2006/main">
  <c r="L48" i="5"/>
  <c r="K48" s="1"/>
  <c r="A3" i="1" l="1"/>
  <c r="E2" i="8"/>
  <c r="F3" i="5"/>
  <c r="A3" i="6"/>
  <c r="E16" i="5" l="1"/>
  <c r="F16"/>
  <c r="G16"/>
  <c r="H16"/>
  <c r="I16"/>
  <c r="J16"/>
  <c r="D16"/>
  <c r="J27" i="6"/>
  <c r="E27"/>
  <c r="F27"/>
  <c r="G27"/>
  <c r="H27"/>
  <c r="I27"/>
  <c r="D27"/>
  <c r="E22"/>
  <c r="F22"/>
  <c r="G22"/>
  <c r="H22"/>
  <c r="I22"/>
  <c r="J22"/>
  <c r="D22"/>
  <c r="D14" i="5" l="1"/>
  <c r="D55" i="1" l="1"/>
  <c r="E55"/>
  <c r="F55"/>
  <c r="G55"/>
  <c r="H55"/>
  <c r="E29" i="6" l="1"/>
  <c r="F29"/>
  <c r="G29"/>
  <c r="H29"/>
  <c r="I29"/>
  <c r="J29"/>
  <c r="D29"/>
  <c r="H14" i="5" l="1"/>
  <c r="H12" s="1"/>
  <c r="D12"/>
  <c r="F16" i="1"/>
  <c r="H58" l="1"/>
  <c r="H59"/>
  <c r="G58"/>
  <c r="G59"/>
  <c r="F58"/>
  <c r="F59"/>
  <c r="E58"/>
  <c r="E59"/>
  <c r="D58"/>
  <c r="D59"/>
  <c r="H29"/>
  <c r="H30"/>
  <c r="H31"/>
  <c r="H33"/>
  <c r="H35"/>
  <c r="H37"/>
  <c r="H38"/>
  <c r="H39"/>
  <c r="H40"/>
  <c r="H41"/>
  <c r="H42"/>
  <c r="H43"/>
  <c r="H44"/>
  <c r="H45"/>
  <c r="H46"/>
  <c r="H47"/>
  <c r="H48"/>
  <c r="H49"/>
  <c r="H50"/>
  <c r="H51"/>
  <c r="H52"/>
  <c r="G29"/>
  <c r="G30"/>
  <c r="G31"/>
  <c r="G33"/>
  <c r="G35"/>
  <c r="G37"/>
  <c r="G38"/>
  <c r="G39"/>
  <c r="G40"/>
  <c r="G41"/>
  <c r="G42"/>
  <c r="G43"/>
  <c r="G44"/>
  <c r="G45"/>
  <c r="G46"/>
  <c r="G47"/>
  <c r="G48"/>
  <c r="G49"/>
  <c r="G50"/>
  <c r="G51"/>
  <c r="G52"/>
  <c r="F29"/>
  <c r="F30"/>
  <c r="F31"/>
  <c r="F33"/>
  <c r="F35"/>
  <c r="F37"/>
  <c r="F38"/>
  <c r="F39"/>
  <c r="F40"/>
  <c r="F41"/>
  <c r="F42"/>
  <c r="F43"/>
  <c r="F44"/>
  <c r="F45"/>
  <c r="F46"/>
  <c r="F47"/>
  <c r="F48"/>
  <c r="F49"/>
  <c r="F50"/>
  <c r="F51"/>
  <c r="F52"/>
  <c r="E29"/>
  <c r="E30"/>
  <c r="E31"/>
  <c r="E33"/>
  <c r="E35"/>
  <c r="E37"/>
  <c r="E38"/>
  <c r="E39"/>
  <c r="E40"/>
  <c r="E41"/>
  <c r="E42"/>
  <c r="E43"/>
  <c r="E44"/>
  <c r="E45"/>
  <c r="E46"/>
  <c r="E47"/>
  <c r="E48"/>
  <c r="E49"/>
  <c r="E50"/>
  <c r="E51"/>
  <c r="E52"/>
  <c r="D29"/>
  <c r="D30"/>
  <c r="D31"/>
  <c r="D33"/>
  <c r="D35"/>
  <c r="D37"/>
  <c r="D38"/>
  <c r="D39"/>
  <c r="D40"/>
  <c r="D41"/>
  <c r="D42"/>
  <c r="D43"/>
  <c r="D44"/>
  <c r="D45"/>
  <c r="D46"/>
  <c r="D47"/>
  <c r="D48"/>
  <c r="D49"/>
  <c r="D50"/>
  <c r="D51"/>
  <c r="D52"/>
  <c r="H26"/>
  <c r="G26"/>
  <c r="E26"/>
  <c r="F26"/>
  <c r="D26"/>
  <c r="H25"/>
  <c r="G25"/>
  <c r="F25"/>
  <c r="E25"/>
  <c r="D25"/>
  <c r="H23"/>
  <c r="G23"/>
  <c r="F23"/>
  <c r="E23"/>
  <c r="D23"/>
  <c r="H9"/>
  <c r="H10"/>
  <c r="H12"/>
  <c r="H14"/>
  <c r="H15"/>
  <c r="H16"/>
  <c r="H17"/>
  <c r="H18"/>
  <c r="H20"/>
  <c r="H21"/>
  <c r="G9"/>
  <c r="G10"/>
  <c r="G12"/>
  <c r="G14"/>
  <c r="G15"/>
  <c r="G16"/>
  <c r="G20"/>
  <c r="G21"/>
  <c r="F9"/>
  <c r="F10"/>
  <c r="F12"/>
  <c r="F14"/>
  <c r="F15"/>
  <c r="F17"/>
  <c r="F18"/>
  <c r="F20"/>
  <c r="F21"/>
  <c r="E21"/>
  <c r="E20"/>
  <c r="E18"/>
  <c r="E17"/>
  <c r="E16"/>
  <c r="E15"/>
  <c r="E14"/>
  <c r="E12"/>
  <c r="E10"/>
  <c r="E9"/>
  <c r="D9"/>
  <c r="D10"/>
  <c r="D12"/>
  <c r="D14"/>
  <c r="D15"/>
  <c r="D16"/>
  <c r="D17"/>
  <c r="D18"/>
  <c r="D20"/>
  <c r="D21"/>
  <c r="J10" i="8" l="1"/>
  <c r="F56" i="1" s="1"/>
  <c r="E10" i="8"/>
  <c r="E11" s="1"/>
  <c r="F10"/>
  <c r="H56" i="1" s="1"/>
  <c r="G10" i="8"/>
  <c r="G56" i="1" s="1"/>
  <c r="H10" i="8"/>
  <c r="D56" i="1" s="1"/>
  <c r="I10" i="8"/>
  <c r="E56" i="1" s="1"/>
  <c r="D10" i="8"/>
  <c r="D11" s="1"/>
  <c r="E14" i="5"/>
  <c r="E12" s="1"/>
  <c r="F14"/>
  <c r="G14"/>
  <c r="D34" i="1"/>
  <c r="I14" i="5"/>
  <c r="J14"/>
  <c r="D32" i="1"/>
  <c r="H11" i="8" l="1"/>
  <c r="D57" i="1" s="1"/>
  <c r="G11" i="8"/>
  <c r="G57" i="1" s="1"/>
  <c r="I11" i="8"/>
  <c r="E57" i="1" s="1"/>
  <c r="F11" i="8"/>
  <c r="H57" i="1" s="1"/>
  <c r="J11" i="8"/>
  <c r="F57" i="1" s="1"/>
  <c r="E34"/>
  <c r="I12" i="5"/>
  <c r="E32" i="1" s="1"/>
  <c r="G34"/>
  <c r="G12" i="5"/>
  <c r="G32" i="1" s="1"/>
  <c r="F34"/>
  <c r="J12" i="5"/>
  <c r="F32" i="1" s="1"/>
  <c r="H34"/>
  <c r="F12" i="5"/>
  <c r="H32" i="1" s="1"/>
  <c r="E8" i="5"/>
  <c r="F8"/>
  <c r="H28" i="1" s="1"/>
  <c r="H8" i="5"/>
  <c r="D28" i="1" s="1"/>
  <c r="J8" i="5"/>
  <c r="F28" i="1" s="1"/>
  <c r="H36"/>
  <c r="G36"/>
  <c r="D36"/>
  <c r="E36"/>
  <c r="F36"/>
  <c r="D8" i="5"/>
  <c r="I8" l="1"/>
  <c r="E28" i="1" s="1"/>
  <c r="G8" i="5"/>
  <c r="G28" i="1" s="1"/>
  <c r="K16" i="5"/>
  <c r="K8" l="1"/>
  <c r="A18" i="7"/>
  <c r="A11"/>
  <c r="E7" i="6"/>
  <c r="F7"/>
  <c r="H8" i="1" s="1"/>
  <c r="G7" i="6"/>
  <c r="G8" i="1" s="1"/>
  <c r="H7" i="6"/>
  <c r="D8" i="1" s="1"/>
  <c r="I7" i="6"/>
  <c r="E8" i="1" s="1"/>
  <c r="J7" i="6"/>
  <c r="F8" i="1" s="1"/>
  <c r="D7" i="6"/>
  <c r="E12"/>
  <c r="E8" i="8" s="1"/>
  <c r="F12" i="6"/>
  <c r="G12"/>
  <c r="H12"/>
  <c r="I12"/>
  <c r="J12"/>
  <c r="D12"/>
  <c r="E18"/>
  <c r="F18"/>
  <c r="H19" i="1" s="1"/>
  <c r="G18" i="6"/>
  <c r="G19" i="1" s="1"/>
  <c r="H18" i="6"/>
  <c r="D19" i="1" s="1"/>
  <c r="I18" i="6"/>
  <c r="E19" i="1" s="1"/>
  <c r="J18" i="6"/>
  <c r="F19" i="1" s="1"/>
  <c r="D18" i="6"/>
  <c r="G16" l="1"/>
  <c r="G17" i="1" s="1"/>
  <c r="G17" i="6"/>
  <c r="G18" i="1" s="1"/>
  <c r="D10" i="6"/>
  <c r="D21" s="1"/>
  <c r="D38" s="1"/>
  <c r="D28" s="1"/>
  <c r="D8" i="8"/>
  <c r="E13" i="1"/>
  <c r="I8" i="8"/>
  <c r="E54" i="1" s="1"/>
  <c r="G13"/>
  <c r="G8" i="8"/>
  <c r="G54" i="1" s="1"/>
  <c r="F13"/>
  <c r="J8" i="8"/>
  <c r="F54" i="1" s="1"/>
  <c r="D13"/>
  <c r="H8" i="8"/>
  <c r="D54" i="1" s="1"/>
  <c r="H13"/>
  <c r="F8" i="8"/>
  <c r="H54" i="1" s="1"/>
  <c r="I10" i="6"/>
  <c r="E11" i="1" s="1"/>
  <c r="E10" i="6"/>
  <c r="E21" s="1"/>
  <c r="E38" s="1"/>
  <c r="E28" s="1"/>
  <c r="J10"/>
  <c r="F11" i="1" s="1"/>
  <c r="H10" i="6"/>
  <c r="D11" i="1" s="1"/>
  <c r="F10" i="6"/>
  <c r="H11" i="1" s="1"/>
  <c r="G10" i="6" l="1"/>
  <c r="G11" i="1" s="1"/>
  <c r="H21" i="6"/>
  <c r="D22" i="1" s="1"/>
  <c r="F21" i="6"/>
  <c r="H22" i="1" s="1"/>
  <c r="J21" i="6"/>
  <c r="F22" i="1" s="1"/>
  <c r="I21" i="6"/>
  <c r="E22" i="1" s="1"/>
  <c r="G21" i="6"/>
  <c r="G38" l="1"/>
  <c r="G27" i="1" s="1"/>
  <c r="G22"/>
  <c r="I38" i="6"/>
  <c r="E27" i="1" s="1"/>
  <c r="J38" i="6"/>
  <c r="F27" i="1" s="1"/>
  <c r="F38" i="6"/>
  <c r="H27" i="1" s="1"/>
  <c r="H38" i="6"/>
  <c r="D27" i="1" s="1"/>
  <c r="G28" i="6" l="1"/>
  <c r="G24" i="1" s="1"/>
  <c r="I28" i="6"/>
  <c r="E24" i="1" s="1"/>
  <c r="H28" i="6"/>
  <c r="D24" i="1" s="1"/>
  <c r="F28" i="6"/>
  <c r="H24" i="1" s="1"/>
  <c r="J28" i="6"/>
  <c r="F24" i="1" s="1"/>
</calcChain>
</file>

<file path=xl/sharedStrings.xml><?xml version="1.0" encoding="utf-8"?>
<sst xmlns="http://schemas.openxmlformats.org/spreadsheetml/2006/main" count="349" uniqueCount="179">
  <si>
    <t>(в среднегодовом исчислении)</t>
  </si>
  <si>
    <r>
      <t xml:space="preserve">тыс.человек </t>
    </r>
    <r>
      <rPr>
        <sz val="10"/>
        <color theme="1"/>
        <rFont val="Times New Roman"/>
        <family val="1"/>
        <charset val="204"/>
      </rPr>
      <t>(с двумя знаками после запятой)</t>
    </r>
  </si>
  <si>
    <t>№ п/п</t>
  </si>
  <si>
    <t>Показатель</t>
  </si>
  <si>
    <t>Код строки</t>
  </si>
  <si>
    <t>Справочно</t>
  </si>
  <si>
    <t xml:space="preserve">   - городское</t>
  </si>
  <si>
    <t xml:space="preserve">   - сельское</t>
  </si>
  <si>
    <t>I.</t>
  </si>
  <si>
    <t>ЧИСЛЕННОСТЬ ТРУДОВЫХ            РЕСУРСОВ</t>
  </si>
  <si>
    <t>Население в трудоспособном возрасте (мужчины в возрасте от 16 до 60 лет и женщины - от 16 до 55 лет)</t>
  </si>
  <si>
    <t>- трудоспособное население в трудоспособном возрасте</t>
  </si>
  <si>
    <t>- неработающие инвалиды трудоспособного возраста</t>
  </si>
  <si>
    <t>- неработающие лица трудоспособного возраста, получающие пенсию на льготных условиях</t>
  </si>
  <si>
    <t>Иностранные трудовые мигранты</t>
  </si>
  <si>
    <t>Сальдо маятниковой трудовой миграции</t>
  </si>
  <si>
    <t>Сальдо маятниковой миграции по численности учащихся</t>
  </si>
  <si>
    <t>Работающие граждане, находящиеся за пределами трудоспособного возраста, в том числе:</t>
  </si>
  <si>
    <t xml:space="preserve">- подростки моложе трудоспособного возраста </t>
  </si>
  <si>
    <t>- пенсионеры старше трудоспособного возраста</t>
  </si>
  <si>
    <t>II.</t>
  </si>
  <si>
    <r>
      <t>РАСПРЕДЕЛЕНИЕ ТРУДОВЫХ      РЕСУРСОВ</t>
    </r>
    <r>
      <rPr>
        <sz val="10"/>
        <color rgb="FF000000"/>
        <rFont val="Times New Roman"/>
        <family val="1"/>
        <charset val="204"/>
      </rPr>
      <t xml:space="preserve"> </t>
    </r>
  </si>
  <si>
    <t>Численность населения, не занятого в экономике, в том числе:</t>
  </si>
  <si>
    <t>- учащиеся в трудоспособном возрасте, обучающиеся c отрывом от работы</t>
  </si>
  <si>
    <t>221</t>
  </si>
  <si>
    <t>- численность безработных, зарегистрированных в органах службы занятости</t>
  </si>
  <si>
    <t>- численность прочих категорий населения в трудоспособном возрасте, не занятых в экономике</t>
  </si>
  <si>
    <t>Уровень регистрируемой безработицы в процентах от численности трудоспособного населения в трудоспособном возрасте</t>
  </si>
  <si>
    <t>III.</t>
  </si>
  <si>
    <t>РАСПРЕДЕЛЕНИЕ ЗАНЯТЫХ В ЭКОНОМИКЕ ПО ФОРМАМ        СОБСТВЕННОСТИ:</t>
  </si>
  <si>
    <t xml:space="preserve">государственная и муниципальная       </t>
  </si>
  <si>
    <t>смешанная российская</t>
  </si>
  <si>
    <t>иностранная, совместная российская и иностранная</t>
  </si>
  <si>
    <t>частная, в том числе занятых:</t>
  </si>
  <si>
    <t>- индивидуальным трудом и по найму у отдельных граждан, включая занятых в домашнем хозяйстве производством товаров и услуг для реализации (включая личное подсобное хозяйство)</t>
  </si>
  <si>
    <t>- на частных предприятиях</t>
  </si>
  <si>
    <t>собственность общественных и религиозных организаций (объединений)</t>
  </si>
  <si>
    <t>IV.</t>
  </si>
  <si>
    <t>РАСПРЕДЕЛЕНИЕ ЗАНЯТЫХ В ЭКОНОМИКЕ ПО РАЗДЕЛАМ  ОКВЭД:</t>
  </si>
  <si>
    <t>- сельское хозяйство, охота и лесное хозяйство</t>
  </si>
  <si>
    <t>- рыболовство, рыбоводство</t>
  </si>
  <si>
    <t>- добыча полезных ископаемых</t>
  </si>
  <si>
    <t>- обрабатывающие производства</t>
  </si>
  <si>
    <t>- производство и распределение электроэнергии, газа и воды</t>
  </si>
  <si>
    <t>- строительство</t>
  </si>
  <si>
    <t>- оптовая и розничная торговля; ремонт автотранспортных средств, мотоциклов, бытовых изделий и предметов личного пользования</t>
  </si>
  <si>
    <t>- гостиницы и рестораны</t>
  </si>
  <si>
    <t>- транспорт и связь</t>
  </si>
  <si>
    <t>- финансовая деятельность</t>
  </si>
  <si>
    <t>- операции с недвижимым имуществом, аренда и предоставление услуг</t>
  </si>
  <si>
    <t>- государственное управление и обеспечение военной безопасности; социальное страхование</t>
  </si>
  <si>
    <t>- образование</t>
  </si>
  <si>
    <t>- здравоохранение и предоставление социальных услуг</t>
  </si>
  <si>
    <t>- предоставление прочих коммунальных, социальных и персональных услуг</t>
  </si>
  <si>
    <t>- прочие виды экономической деятельности</t>
  </si>
  <si>
    <t>V.</t>
  </si>
  <si>
    <t>СПРАВОЧНО:</t>
  </si>
  <si>
    <t>Численность безработных по методологии МОТ</t>
  </si>
  <si>
    <t xml:space="preserve">Численность экономически активного населения </t>
  </si>
  <si>
    <t xml:space="preserve">Уровень безработицы по методологии МОТ в % к численности экономически активного населения </t>
  </si>
  <si>
    <t>Количество ликвидированных рабочих мест по крупным, средним и малым предприятиям за период, единиц</t>
  </si>
  <si>
    <r>
      <t>ЧИСЛЕННОСТЬ ПОСТОЯННОГО НАСЕЛЕНИЯ</t>
    </r>
    <r>
      <rPr>
        <sz val="10"/>
        <color rgb="FF000000"/>
        <rFont val="Times New Roman"/>
        <family val="1"/>
        <charset val="204"/>
      </rPr>
      <t>, в том числе:</t>
    </r>
  </si>
  <si>
    <t>Численность занятых в экономике (без военнослужащих)</t>
  </si>
  <si>
    <t>2010 г.</t>
  </si>
  <si>
    <t>2011 г.</t>
  </si>
  <si>
    <t>2012 г.</t>
  </si>
  <si>
    <t>2013 г.</t>
  </si>
  <si>
    <t>2014 г.</t>
  </si>
  <si>
    <t>2015 г.</t>
  </si>
  <si>
    <t>ЧИСЛЕННОСТЬ ПОСТОЯННОГО НАСЕЛЕНИЯ, в том числе:</t>
  </si>
  <si>
    <t>Маятниковые мигранты - жители данного МО, работающие в других муниципальных образованиях Краснодарского края</t>
  </si>
  <si>
    <t>Маятниковые мигранты - жители данного МО, работающие за пределами Краснодарского края</t>
  </si>
  <si>
    <t>Трудовая маятниковая миграция</t>
  </si>
  <si>
    <t>Маятниковые мигранты - жители других муниципальных образований Краснодарского края, работающие на территории данного МО</t>
  </si>
  <si>
    <t>Маятниковые мигранты -  жители других регионов РФ, работающие на территории данного МО</t>
  </si>
  <si>
    <t>Маятниковая миграция учащихся</t>
  </si>
  <si>
    <t>Маятниковые мигранты - жители данного МО, учащиеся в других муниципальных образованиях Краснодарского края</t>
  </si>
  <si>
    <t>Маятниковые мигранты - жители данного МО, учащиеся за пределами Краснодарского края</t>
  </si>
  <si>
    <t>Маятниковые мигранты - жители других муниципальных образований Краснодарского края, учащиеся на территории данного МО</t>
  </si>
  <si>
    <t>Маятниковые мигранты -  жители других регионов РФ, учащиеся на территории данного МО</t>
  </si>
  <si>
    <t>Сальдо маятниковой миграции учащихся</t>
  </si>
  <si>
    <t>Численность занятых по полному кругу организаций по данным Краснодарстата</t>
  </si>
  <si>
    <t>Разница в занятых (справочно)</t>
  </si>
  <si>
    <t xml:space="preserve">в том числе: </t>
  </si>
  <si>
    <t>НПО</t>
  </si>
  <si>
    <t>СПО</t>
  </si>
  <si>
    <t>ВПО</t>
  </si>
  <si>
    <t>- ячейки заполняются автоматически</t>
  </si>
  <si>
    <t>ПРОВЕРКА</t>
  </si>
  <si>
    <t>человек</t>
  </si>
  <si>
    <t>школьники 10х и 11х классов</t>
  </si>
  <si>
    <t xml:space="preserve">аспиранты, докторанты </t>
  </si>
  <si>
    <t>совмещающие обучение и трудовую деятельность</t>
  </si>
  <si>
    <t>Количество вновь введенных рабочих мест по крупным, средним и малым предприятиям за период, единиц</t>
  </si>
  <si>
    <t>Количество ликвидированных рабочих мест по крупным, средним и малым предприятиям за период, тыс. единиц</t>
  </si>
  <si>
    <t>Количество вновь введенных рабочих мест по крупным, средним и малым предприятиям за период, тыс. единиц</t>
  </si>
  <si>
    <t>Численность индивидуальных предпринимателей, а также лиц работающих у индивидуальных предпринимателей по найму</t>
  </si>
  <si>
    <t>Численность занятых в ЛПХ с производством продукции (для которых данный вид деятельности является основным)</t>
  </si>
  <si>
    <t>Прочие категории населения занятого индивидуальным трудом</t>
  </si>
  <si>
    <t>221а</t>
  </si>
  <si>
    <t>221б</t>
  </si>
  <si>
    <t>221в</t>
  </si>
  <si>
    <t>221г</t>
  </si>
  <si>
    <t>221д</t>
  </si>
  <si>
    <t>221е</t>
  </si>
  <si>
    <t>210а</t>
  </si>
  <si>
    <t>210б</t>
  </si>
  <si>
    <t>210в</t>
  </si>
  <si>
    <t>210г</t>
  </si>
  <si>
    <t>2016 г.</t>
  </si>
  <si>
    <t>в том числе по полному кругу организаций</t>
  </si>
  <si>
    <t>Х</t>
  </si>
  <si>
    <t>401а</t>
  </si>
  <si>
    <t>402а</t>
  </si>
  <si>
    <t>403а</t>
  </si>
  <si>
    <t>404а</t>
  </si>
  <si>
    <t>405а</t>
  </si>
  <si>
    <t>406а</t>
  </si>
  <si>
    <t>407а</t>
  </si>
  <si>
    <t>408а</t>
  </si>
  <si>
    <t>409а</t>
  </si>
  <si>
    <t>410а</t>
  </si>
  <si>
    <t>411а</t>
  </si>
  <si>
    <t>412а</t>
  </si>
  <si>
    <t>413а</t>
  </si>
  <si>
    <t>414а</t>
  </si>
  <si>
    <t>415а</t>
  </si>
  <si>
    <t>416а</t>
  </si>
  <si>
    <t xml:space="preserve">ПРОГНОЗ БАЛАНСА ТРУДОВЫХ РЕСУРСОВ </t>
  </si>
  <si>
    <t>ФОРМИРОВАНИЕ И РАСПРЕДЕЛЕНИЕ ТРУДОВЫХ РЕСУРСОВ</t>
  </si>
  <si>
    <t>СПРАВОЧНЫЕ ПОКАЗАТЕЛИ ДЛЯ РАЗРАБОТКИ ПРОГНОЗА БАЛАНСА ТРУДОВЫХ РЕСУРСОВ</t>
  </si>
  <si>
    <t>ГОРОД-КУРОРТ АНАПА</t>
  </si>
  <si>
    <t>ГОРОД АРМАВИР</t>
  </si>
  <si>
    <t>ГОРОД-КУРОРТ ГЕЛЕНДЖИК</t>
  </si>
  <si>
    <t>ГОРОД ГОРЯЧИЙ КЛЮЧ</t>
  </si>
  <si>
    <t xml:space="preserve">ГОРОД КРАСНОДАР </t>
  </si>
  <si>
    <t>ГОРОД НОВОРОССИЙСК</t>
  </si>
  <si>
    <t>ГОРОД-КУРОРТ СОЧИ</t>
  </si>
  <si>
    <t>АБИНСКИЙ РАЙОН</t>
  </si>
  <si>
    <t>ДАННЫЕ ПО МАЯТНИКОВОЙ МИГРАЦИИ МУНИЦИПАЛЬНОГО ОБРАЗОВАНИЯ</t>
  </si>
  <si>
    <t>МУНИЦИПАЛЬНОГО ОБРАЗОВАНИЯ</t>
  </si>
  <si>
    <t xml:space="preserve"> ДЕЯТЕЛЬНОСТИ МУНИЦИПАЛЬНОГО ОБРАЗОВАНИЯ </t>
  </si>
  <si>
    <t>РАСПРЕДЕЛЕНИЕ ЗАНЯТЫХ В ЭКОНОМИКЕ ПО ФОРМАМ СОБСТВЕННОСТИ И ВИДАМ ЭКОНОМИЧЕСКОЙ</t>
  </si>
  <si>
    <t>АПШЕРОНСКИЙ РАЙОН</t>
  </si>
  <si>
    <t>БЕЛОГЛИНСКИЙ РАЙОН</t>
  </si>
  <si>
    <t>БЕЛОРЕЧЕНСКИЙ РАЙОН</t>
  </si>
  <si>
    <t>БРЮХОВЕЦКИЙ РАЙОН</t>
  </si>
  <si>
    <t>ВЫСЕЛКОВСКИЙ РАЙОН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</si>
  <si>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</si>
  <si>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</si>
  <si>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</si>
  <si>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</si>
  <si>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</si>
  <si>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</si>
  <si>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</si>
  <si>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</si>
  <si>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</si>
  <si>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</si>
  <si>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</si>
  <si>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</si>
  <si>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</si>
  <si>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</si>
  <si>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</si>
  <si>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</si>
  <si>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</si>
  <si>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</si>
  <si>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</si>
  <si>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</si>
  <si>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</si>
  <si>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</si>
  <si>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СТАРОМИНСКИЙ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</si>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</sst>
</file>

<file path=xl/styles.xml><?xml version="1.0" encoding="utf-8"?>
<styleSheet xmlns="http://schemas.openxmlformats.org/spreadsheetml/2006/main">
  <fonts count="1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Calibri"/>
      <family val="2"/>
      <charset val="204"/>
      <scheme val="minor"/>
    </font>
    <font>
      <i/>
      <sz val="9"/>
      <color theme="1"/>
      <name val="Calibri"/>
      <family val="2"/>
      <charset val="204"/>
      <scheme val="minor"/>
    </font>
    <font>
      <sz val="8"/>
      <color rgb="FFFF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0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vertical="center" wrapText="1"/>
    </xf>
    <xf numFmtId="0" fontId="6" fillId="2" borderId="1" xfId="0" applyFont="1" applyFill="1" applyBorder="1" applyAlignment="1">
      <alignment horizontal="justify" vertical="center" wrapText="1"/>
    </xf>
    <xf numFmtId="0" fontId="4" fillId="2" borderId="2" xfId="0" applyFont="1" applyFill="1" applyBorder="1" applyAlignment="1">
      <alignment vertical="center" wrapText="1"/>
    </xf>
    <xf numFmtId="0" fontId="0" fillId="3" borderId="0" xfId="0" applyFill="1"/>
    <xf numFmtId="0" fontId="9" fillId="0" borderId="0" xfId="0" applyFont="1"/>
    <xf numFmtId="0" fontId="2" fillId="0" borderId="0" xfId="0" applyFont="1"/>
    <xf numFmtId="0" fontId="6" fillId="2" borderId="0" xfId="0" applyFont="1" applyFill="1" applyBorder="1" applyAlignment="1">
      <alignment horizontal="center" vertical="center" wrapText="1"/>
    </xf>
    <xf numFmtId="0" fontId="0" fillId="0" borderId="5" xfId="0" applyBorder="1" applyAlignment="1"/>
    <xf numFmtId="0" fontId="4" fillId="2" borderId="3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2" fontId="2" fillId="2" borderId="1" xfId="0" applyNumberFormat="1" applyFont="1" applyFill="1" applyBorder="1" applyAlignment="1">
      <alignment horizontal="center" vertical="center" wrapText="1"/>
    </xf>
    <xf numFmtId="0" fontId="0" fillId="0" borderId="0" xfId="0" applyFill="1"/>
    <xf numFmtId="49" fontId="0" fillId="0" borderId="0" xfId="0" applyNumberFormat="1"/>
    <xf numFmtId="0" fontId="0" fillId="5" borderId="0" xfId="0" applyFill="1"/>
    <xf numFmtId="0" fontId="0" fillId="4" borderId="0" xfId="0" applyFill="1"/>
    <xf numFmtId="2" fontId="6" fillId="4" borderId="1" xfId="0" applyNumberFormat="1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10" fillId="0" borderId="0" xfId="0" applyFont="1"/>
    <xf numFmtId="1" fontId="0" fillId="5" borderId="1" xfId="0" applyNumberFormat="1" applyFill="1" applyBorder="1"/>
    <xf numFmtId="1" fontId="0" fillId="0" borderId="0" xfId="0" applyNumberFormat="1" applyBorder="1"/>
    <xf numFmtId="1" fontId="0" fillId="0" borderId="0" xfId="0" applyNumberFormat="1"/>
    <xf numFmtId="0" fontId="7" fillId="2" borderId="1" xfId="0" applyFont="1" applyFill="1" applyBorder="1" applyAlignment="1">
      <alignment vertical="center" wrapText="1"/>
    </xf>
    <xf numFmtId="0" fontId="6" fillId="2" borderId="0" xfId="0" applyFont="1" applyFill="1" applyBorder="1" applyAlignment="1">
      <alignment vertical="center" wrapText="1"/>
    </xf>
    <xf numFmtId="2" fontId="6" fillId="4" borderId="0" xfId="0" applyNumberFormat="1" applyFont="1" applyFill="1" applyBorder="1" applyAlignment="1">
      <alignment horizontal="center" vertical="center" wrapText="1"/>
    </xf>
    <xf numFmtId="0" fontId="7" fillId="2" borderId="0" xfId="0" applyFont="1" applyFill="1" applyBorder="1" applyAlignment="1">
      <alignment vertical="center" wrapText="1"/>
    </xf>
    <xf numFmtId="2" fontId="0" fillId="0" borderId="0" xfId="0" applyNumberFormat="1"/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0" fillId="0" borderId="0" xfId="0" applyBorder="1"/>
    <xf numFmtId="1" fontId="6" fillId="5" borderId="1" xfId="0" applyNumberFormat="1" applyFont="1" applyFill="1" applyBorder="1" applyAlignment="1">
      <alignment horizontal="center" vertical="center" wrapText="1"/>
    </xf>
    <xf numFmtId="1" fontId="6" fillId="2" borderId="1" xfId="0" applyNumberFormat="1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1" fontId="4" fillId="2" borderId="1" xfId="0" applyNumberFormat="1" applyFont="1" applyFill="1" applyBorder="1" applyAlignment="1">
      <alignment horizontal="center" vertical="center" wrapText="1"/>
    </xf>
    <xf numFmtId="0" fontId="0" fillId="4" borderId="0" xfId="0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1" fontId="0" fillId="0" borderId="1" xfId="0" applyNumberFormat="1" applyBorder="1" applyProtection="1">
      <protection locked="0"/>
    </xf>
    <xf numFmtId="1" fontId="6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4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8" fillId="2" borderId="1" xfId="0" applyNumberFormat="1" applyFont="1" applyFill="1" applyBorder="1" applyAlignment="1" applyProtection="1">
      <alignment horizontal="center" vertical="center" wrapText="1"/>
      <protection locked="0"/>
    </xf>
    <xf numFmtId="1" fontId="6" fillId="4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4" borderId="1" xfId="0" applyNumberFormat="1" applyFont="1" applyFill="1" applyBorder="1" applyAlignment="1" applyProtection="1">
      <alignment horizontal="center" vertical="center" wrapText="1"/>
      <protection locked="0"/>
    </xf>
    <xf numFmtId="0" fontId="13" fillId="2" borderId="1" xfId="0" applyFont="1" applyFill="1" applyBorder="1" applyAlignment="1">
      <alignment vertical="center" wrapText="1"/>
    </xf>
    <xf numFmtId="1" fontId="12" fillId="4" borderId="5" xfId="0" applyNumberFormat="1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1" fontId="6" fillId="6" borderId="1" xfId="0" applyNumberFormat="1" applyFont="1" applyFill="1" applyBorder="1" applyAlignment="1" applyProtection="1">
      <alignment horizontal="center" vertical="center" wrapText="1"/>
      <protection locked="0"/>
    </xf>
    <xf numFmtId="1" fontId="2" fillId="6" borderId="1" xfId="0" applyNumberFormat="1" applyFon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>
      <alignment vertical="center" wrapText="1"/>
    </xf>
    <xf numFmtId="1" fontId="2" fillId="6" borderId="1" xfId="0" applyNumberFormat="1" applyFont="1" applyFill="1" applyBorder="1" applyAlignment="1" applyProtection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4" fillId="6" borderId="0" xfId="0" applyFont="1" applyFill="1" applyAlignment="1" applyProtection="1">
      <alignment horizontal="center" vertical="center" wrapText="1"/>
      <protection locked="0"/>
    </xf>
    <xf numFmtId="1" fontId="6" fillId="4" borderId="6" xfId="0" applyNumberFormat="1" applyFont="1" applyFill="1" applyBorder="1" applyAlignment="1" applyProtection="1">
      <alignment horizontal="center" vertical="center" wrapText="1"/>
      <protection locked="0"/>
    </xf>
    <xf numFmtId="1" fontId="0" fillId="4" borderId="7" xfId="0" applyNumberFormat="1" applyFill="1" applyBorder="1" applyAlignment="1" applyProtection="1">
      <alignment horizontal="center" vertical="center" wrapText="1"/>
      <protection locked="0"/>
    </xf>
    <xf numFmtId="1" fontId="0" fillId="4" borderId="4" xfId="0" applyNumberFormat="1" applyFill="1" applyBorder="1" applyAlignment="1" applyProtection="1">
      <alignment horizontal="center" vertical="center" wrapText="1"/>
      <protection locked="0"/>
    </xf>
    <xf numFmtId="0" fontId="14" fillId="2" borderId="0" xfId="0" applyFont="1" applyFill="1" applyAlignment="1">
      <alignment horizontal="right" vertical="center" wrapText="1"/>
    </xf>
    <xf numFmtId="0" fontId="14" fillId="2" borderId="0" xfId="0" applyFont="1" applyFill="1" applyAlignment="1">
      <alignment horizontal="left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Border="1" applyAlignment="1">
      <alignment horizontal="right" vertical="center" wrapText="1"/>
    </xf>
    <xf numFmtId="0" fontId="4" fillId="0" borderId="2" xfId="0" applyFont="1" applyBorder="1" applyAlignment="1">
      <alignment horizontal="right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0" fillId="0" borderId="0" xfId="0" applyAlignment="1">
      <alignment wrapText="1"/>
    </xf>
    <xf numFmtId="2" fontId="2" fillId="2" borderId="6" xfId="0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3" xfId="1"/>
  </cellStyles>
  <dxfs count="0"/>
  <tableStyles count="0" defaultTableStyle="TableStyleMedium2" defaultPivotStyle="PivotStyleMedium9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44"/>
  <sheetViews>
    <sheetView workbookViewId="0">
      <selection activeCell="A13" sqref="A13"/>
    </sheetView>
  </sheetViews>
  <sheetFormatPr defaultRowHeight="15"/>
  <cols>
    <col min="1" max="1" width="54.7109375" customWidth="1"/>
    <col min="2" max="2" width="34.42578125" customWidth="1"/>
  </cols>
  <sheetData>
    <row r="1" spans="1:3" ht="15" customHeight="1">
      <c r="A1" s="59" t="s">
        <v>131</v>
      </c>
      <c r="B1" s="59"/>
      <c r="C1" s="59"/>
    </row>
    <row r="2" spans="1:3" ht="13.5" customHeight="1">
      <c r="A2" s="59" t="s">
        <v>132</v>
      </c>
    </row>
    <row r="3" spans="1:3" ht="12.75" customHeight="1">
      <c r="A3" s="59" t="s">
        <v>133</v>
      </c>
    </row>
    <row r="4" spans="1:3">
      <c r="A4" s="59" t="s">
        <v>134</v>
      </c>
    </row>
    <row r="5" spans="1:3">
      <c r="A5" s="59" t="s">
        <v>135</v>
      </c>
    </row>
    <row r="6" spans="1:3">
      <c r="A6" s="59" t="s">
        <v>136</v>
      </c>
    </row>
    <row r="7" spans="1:3">
      <c r="A7" s="59" t="s">
        <v>137</v>
      </c>
    </row>
    <row r="8" spans="1:3">
      <c r="A8" s="59" t="s">
        <v>138</v>
      </c>
    </row>
    <row r="9" spans="1:3">
      <c r="A9" s="59" t="s">
        <v>143</v>
      </c>
    </row>
    <row r="10" spans="1:3">
      <c r="A10" s="59" t="s">
        <v>144</v>
      </c>
    </row>
    <row r="11" spans="1:3">
      <c r="A11" s="59" t="s">
        <v>145</v>
      </c>
    </row>
    <row r="12" spans="1:3">
      <c r="A12" s="59" t="s">
        <v>146</v>
      </c>
    </row>
    <row r="13" spans="1:3">
      <c r="A13" s="59" t="s">
        <v>147</v>
      </c>
    </row>
    <row r="14" spans="1:3">
      <c r="A14" s="59" t="s">
        <v>148</v>
      </c>
    </row>
    <row r="15" spans="1:3">
      <c r="A15" s="59" t="s">
        <v>149</v>
      </c>
    </row>
    <row r="16" spans="1:3">
      <c r="A16" s="59" t="s">
        <v>150</v>
      </c>
    </row>
    <row r="17" spans="1:1">
      <c r="A17" s="59" t="s">
        <v>151</v>
      </c>
    </row>
    <row r="18" spans="1:1">
      <c r="A18" s="59" t="s">
        <v>152</v>
      </c>
    </row>
    <row r="19" spans="1:1">
      <c r="A19" s="59" t="s">
        <v>153</v>
      </c>
    </row>
    <row r="20" spans="1:1">
      <c r="A20" s="59" t="s">
        <v>154</v>
      </c>
    </row>
    <row r="21" spans="1:1">
      <c r="A21" s="59" t="s">
        <v>155</v>
      </c>
    </row>
    <row r="22" spans="1:1">
      <c r="A22" s="59" t="s">
        <v>156</v>
      </c>
    </row>
    <row r="23" spans="1:1">
      <c r="A23" s="59" t="s">
        <v>157</v>
      </c>
    </row>
    <row r="24" spans="1:1">
      <c r="A24" s="59" t="s">
        <v>158</v>
      </c>
    </row>
    <row r="25" spans="1:1">
      <c r="A25" s="59" t="s">
        <v>159</v>
      </c>
    </row>
    <row r="26" spans="1:1">
      <c r="A26" s="59" t="s">
        <v>160</v>
      </c>
    </row>
    <row r="27" spans="1:1">
      <c r="A27" s="59" t="s">
        <v>161</v>
      </c>
    </row>
    <row r="28" spans="1:1">
      <c r="A28" s="59" t="s">
        <v>162</v>
      </c>
    </row>
    <row r="29" spans="1:1">
      <c r="A29" s="59" t="s">
        <v>163</v>
      </c>
    </row>
    <row r="30" spans="1:1">
      <c r="A30" s="59" t="s">
        <v>164</v>
      </c>
    </row>
    <row r="31" spans="1:1">
      <c r="A31" s="59" t="s">
        <v>165</v>
      </c>
    </row>
    <row r="32" spans="1:1">
      <c r="A32" s="59" t="s">
        <v>166</v>
      </c>
    </row>
    <row r="33" spans="1:1">
      <c r="A33" s="59" t="s">
        <v>167</v>
      </c>
    </row>
    <row r="34" spans="1:1">
      <c r="A34" s="59" t="s">
        <v>168</v>
      </c>
    </row>
    <row r="35" spans="1:1">
      <c r="A35" s="59" t="s">
        <v>169</v>
      </c>
    </row>
    <row r="36" spans="1:1">
      <c r="A36" s="59" t="s">
        <v>170</v>
      </c>
    </row>
    <row r="37" spans="1:1">
      <c r="A37" s="59" t="s">
        <v>171</v>
      </c>
    </row>
    <row r="38" spans="1:1">
      <c r="A38" s="59" t="s">
        <v>172</v>
      </c>
    </row>
    <row r="39" spans="1:1">
      <c r="A39" s="59" t="s">
        <v>173</v>
      </c>
    </row>
    <row r="40" spans="1:1">
      <c r="A40" s="59" t="s">
        <v>174</v>
      </c>
    </row>
    <row r="41" spans="1:1">
      <c r="A41" s="59" t="s">
        <v>175</v>
      </c>
    </row>
    <row r="42" spans="1:1">
      <c r="A42" s="59" t="s">
        <v>176</v>
      </c>
    </row>
    <row r="43" spans="1:1">
      <c r="A43" s="59" t="s">
        <v>177</v>
      </c>
    </row>
    <row r="44" spans="1:1">
      <c r="A44" s="59" t="s">
        <v>178</v>
      </c>
    </row>
  </sheetData>
  <sheetProtection password="D8C4" sheet="1" objects="1" scenarios="1"/>
  <dataValidations count="1">
    <dataValidation type="list" allowBlank="1" showInputMessage="1" showErrorMessage="1" sqref="A1:A44">
      <formula1>Районы</formula1>
    </dataValidation>
  </dataValidation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J22"/>
  <sheetViews>
    <sheetView tabSelected="1" workbookViewId="0">
      <selection activeCell="J31" sqref="J31"/>
    </sheetView>
  </sheetViews>
  <sheetFormatPr defaultRowHeight="15"/>
  <cols>
    <col min="2" max="2" width="6.5703125" customWidth="1"/>
    <col min="10" max="10" width="16.5703125" customWidth="1"/>
  </cols>
  <sheetData>
    <row r="3" spans="1:10" ht="26.25" customHeight="1">
      <c r="A3" s="61" t="s">
        <v>139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5" customHeight="1">
      <c r="D4" s="62" t="s">
        <v>162</v>
      </c>
      <c r="E4" s="62"/>
      <c r="F4" s="62"/>
      <c r="G4" s="62"/>
      <c r="H4" s="62"/>
    </row>
    <row r="6" spans="1:10" ht="15.75">
      <c r="B6" s="28" t="s">
        <v>72</v>
      </c>
    </row>
    <row r="7" spans="1:10">
      <c r="A7" s="47">
        <v>368</v>
      </c>
      <c r="B7" t="s">
        <v>70</v>
      </c>
    </row>
    <row r="8" spans="1:10">
      <c r="A8" s="47">
        <v>34</v>
      </c>
      <c r="B8" t="s">
        <v>71</v>
      </c>
    </row>
    <row r="9" spans="1:10">
      <c r="A9" s="47">
        <v>191</v>
      </c>
      <c r="B9" t="s">
        <v>73</v>
      </c>
    </row>
    <row r="10" spans="1:10">
      <c r="A10" s="47">
        <v>92</v>
      </c>
      <c r="B10" t="s">
        <v>74</v>
      </c>
    </row>
    <row r="11" spans="1:10">
      <c r="A11" s="29">
        <f>A9+A10-A7-A8</f>
        <v>-119</v>
      </c>
      <c r="B11" t="s">
        <v>15</v>
      </c>
    </row>
    <row r="12" spans="1:10">
      <c r="A12" s="30"/>
    </row>
    <row r="13" spans="1:10" ht="15.75">
      <c r="A13" s="30"/>
      <c r="B13" s="28" t="s">
        <v>75</v>
      </c>
    </row>
    <row r="14" spans="1:10">
      <c r="A14" s="47">
        <v>106</v>
      </c>
      <c r="B14" s="39" t="s">
        <v>76</v>
      </c>
      <c r="C14" s="39"/>
      <c r="D14" s="39"/>
      <c r="E14" s="39"/>
      <c r="F14" s="39"/>
    </row>
    <row r="15" spans="1:10">
      <c r="A15" s="47">
        <v>22</v>
      </c>
      <c r="B15" s="44" t="s">
        <v>77</v>
      </c>
      <c r="C15" s="44"/>
      <c r="D15" s="44"/>
      <c r="E15" s="44"/>
      <c r="F15" s="44"/>
      <c r="G15" s="25"/>
      <c r="H15" s="25"/>
      <c r="I15" s="25"/>
      <c r="J15" s="25"/>
    </row>
    <row r="16" spans="1:10">
      <c r="A16" s="47">
        <v>1</v>
      </c>
      <c r="B16" s="44" t="s">
        <v>78</v>
      </c>
      <c r="C16" s="44"/>
      <c r="D16" s="44"/>
      <c r="E16" s="44"/>
      <c r="F16" s="44"/>
      <c r="G16" s="25"/>
      <c r="H16" s="25"/>
      <c r="I16" s="25"/>
      <c r="J16" s="25"/>
    </row>
    <row r="17" spans="1:10">
      <c r="A17" s="47">
        <v>0</v>
      </c>
      <c r="B17" s="44" t="s">
        <v>79</v>
      </c>
      <c r="C17" s="44"/>
      <c r="D17" s="44"/>
      <c r="E17" s="44"/>
      <c r="F17" s="44"/>
      <c r="G17" s="25"/>
      <c r="H17" s="25"/>
      <c r="I17" s="25"/>
      <c r="J17" s="25"/>
    </row>
    <row r="18" spans="1:10">
      <c r="A18" s="29">
        <f>A16+A17-A14-A15</f>
        <v>-127</v>
      </c>
      <c r="B18" t="s">
        <v>80</v>
      </c>
    </row>
    <row r="19" spans="1:10">
      <c r="A19" s="31"/>
    </row>
    <row r="20" spans="1:10">
      <c r="A20" s="31"/>
    </row>
    <row r="22" spans="1:10">
      <c r="B22" s="24"/>
      <c r="C22" s="23" t="s">
        <v>87</v>
      </c>
    </row>
  </sheetData>
  <sheetProtection password="D8C4" sheet="1" objects="1" scenarios="1"/>
  <mergeCells count="2">
    <mergeCell ref="A3:J3"/>
    <mergeCell ref="D4:H4"/>
  </mergeCells>
  <dataValidations count="2">
    <dataValidation type="whole" allowBlank="1" showInputMessage="1" showErrorMessage="1" sqref="A14:A17 A7:A10">
      <formula1>0</formula1>
      <formula2>500000</formula2>
    </dataValidation>
    <dataValidation type="list" allowBlank="1" showInputMessage="1" showErrorMessage="1" sqref="D4">
      <formula1>Районы</formula1>
    </dataValidation>
  </dataValidations>
  <pageMargins left="0.70866141732283472" right="0.70866141732283472" top="0.74803149606299213" bottom="0.74803149606299213" header="0.31496062992125984" footer="0.31496062992125984"/>
  <pageSetup paperSize="9" scale="8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J44"/>
  <sheetViews>
    <sheetView topLeftCell="A25" zoomScale="80" zoomScaleNormal="80" zoomScaleSheetLayoutView="100" workbookViewId="0">
      <selection sqref="A1:J40"/>
    </sheetView>
  </sheetViews>
  <sheetFormatPr defaultRowHeight="15"/>
  <cols>
    <col min="1" max="1" width="3.42578125" customWidth="1"/>
    <col min="2" max="2" width="35.85546875" customWidth="1"/>
    <col min="3" max="3" width="6.42578125" customWidth="1"/>
    <col min="4" max="5" width="9.28515625" customWidth="1"/>
    <col min="6" max="6" width="9.7109375" customWidth="1"/>
    <col min="7" max="8" width="10.7109375" customWidth="1"/>
    <col min="9" max="9" width="10.42578125" customWidth="1"/>
    <col min="10" max="10" width="10.28515625" customWidth="1"/>
  </cols>
  <sheetData>
    <row r="2" spans="1:10" ht="21" customHeight="1">
      <c r="A2" s="66" t="s">
        <v>129</v>
      </c>
      <c r="B2" s="66"/>
      <c r="C2" s="66"/>
      <c r="D2" s="66"/>
      <c r="E2" s="66"/>
      <c r="F2" s="66"/>
      <c r="G2" s="67" t="s">
        <v>140</v>
      </c>
      <c r="H2" s="67"/>
      <c r="I2" s="67"/>
      <c r="J2" s="67"/>
    </row>
    <row r="3" spans="1:10" ht="16.5" customHeight="1">
      <c r="A3" s="61" t="str">
        <f>'маятник миграция'!D4</f>
        <v>МОСТОВСКОЙ РАЙОН</v>
      </c>
      <c r="B3" s="61"/>
      <c r="C3" s="61"/>
      <c r="D3" s="61"/>
      <c r="E3" s="61"/>
      <c r="F3" s="61"/>
      <c r="G3" s="61"/>
      <c r="H3" s="61"/>
      <c r="I3" s="61"/>
      <c r="J3" s="61"/>
    </row>
    <row r="4" spans="1:10" ht="15.75" customHeight="1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</row>
    <row r="5" spans="1:10" ht="9" customHeight="1">
      <c r="A5" s="69"/>
      <c r="B5" s="69"/>
      <c r="C5" s="10"/>
      <c r="D5" s="10"/>
      <c r="E5" s="70" t="s">
        <v>89</v>
      </c>
      <c r="F5" s="70"/>
      <c r="G5" s="70"/>
      <c r="H5" s="70"/>
      <c r="I5" s="70"/>
      <c r="J5" s="70"/>
    </row>
    <row r="6" spans="1:10" ht="24.75" customHeight="1">
      <c r="A6" s="16" t="s">
        <v>2</v>
      </c>
      <c r="B6" s="16" t="s">
        <v>3</v>
      </c>
      <c r="C6" s="16" t="s">
        <v>4</v>
      </c>
      <c r="D6" s="16" t="s">
        <v>63</v>
      </c>
      <c r="E6" s="18" t="s">
        <v>64</v>
      </c>
      <c r="F6" s="18" t="s">
        <v>65</v>
      </c>
      <c r="G6" s="1" t="s">
        <v>66</v>
      </c>
      <c r="H6" s="19" t="s">
        <v>67</v>
      </c>
      <c r="I6" s="19" t="s">
        <v>68</v>
      </c>
      <c r="J6" s="19" t="s">
        <v>109</v>
      </c>
    </row>
    <row r="7" spans="1:10" ht="24.75" customHeight="1">
      <c r="A7" s="16"/>
      <c r="B7" s="2" t="s">
        <v>69</v>
      </c>
      <c r="C7" s="27">
        <v>10</v>
      </c>
      <c r="D7" s="40">
        <f>D8+D9</f>
        <v>71195</v>
      </c>
      <c r="E7" s="40">
        <f t="shared" ref="E7:F7" si="0">E8+E9</f>
        <v>70981</v>
      </c>
      <c r="F7" s="40">
        <f t="shared" si="0"/>
        <v>70856</v>
      </c>
      <c r="G7" s="40">
        <f>G8+G9</f>
        <v>70884</v>
      </c>
      <c r="H7" s="40">
        <f>H8+H9</f>
        <v>70908</v>
      </c>
      <c r="I7" s="40">
        <f>I8+I9</f>
        <v>70920</v>
      </c>
      <c r="J7" s="40">
        <f>J8+J9</f>
        <v>70930</v>
      </c>
    </row>
    <row r="8" spans="1:10" ht="24.75" customHeight="1">
      <c r="A8" s="16"/>
      <c r="B8" s="3" t="s">
        <v>6</v>
      </c>
      <c r="C8" s="27">
        <v>11</v>
      </c>
      <c r="D8" s="48">
        <v>35900</v>
      </c>
      <c r="E8" s="48">
        <v>35844</v>
      </c>
      <c r="F8" s="48">
        <v>35760</v>
      </c>
      <c r="G8" s="48">
        <v>35796</v>
      </c>
      <c r="H8" s="48">
        <v>35809</v>
      </c>
      <c r="I8" s="48">
        <v>35815</v>
      </c>
      <c r="J8" s="48">
        <v>35820</v>
      </c>
    </row>
    <row r="9" spans="1:10" ht="24.75" customHeight="1">
      <c r="A9" s="16"/>
      <c r="B9" s="3" t="s">
        <v>7</v>
      </c>
      <c r="C9" s="27">
        <v>12</v>
      </c>
      <c r="D9" s="48">
        <v>35295</v>
      </c>
      <c r="E9" s="48">
        <v>35137</v>
      </c>
      <c r="F9" s="48">
        <v>35096</v>
      </c>
      <c r="G9" s="48">
        <v>35088</v>
      </c>
      <c r="H9" s="48">
        <v>35099</v>
      </c>
      <c r="I9" s="48">
        <v>35105</v>
      </c>
      <c r="J9" s="48">
        <v>35110</v>
      </c>
    </row>
    <row r="10" spans="1:10" ht="27.75" customHeight="1">
      <c r="A10" s="5" t="s">
        <v>8</v>
      </c>
      <c r="B10" s="2" t="s">
        <v>9</v>
      </c>
      <c r="C10" s="4">
        <v>100</v>
      </c>
      <c r="D10" s="40">
        <f>D12+D15+D16+D17+D18</f>
        <v>42047</v>
      </c>
      <c r="E10" s="40">
        <f t="shared" ref="E10:J10" si="1">E12+E15+E16+E17+E18</f>
        <v>41527</v>
      </c>
      <c r="F10" s="40">
        <f t="shared" si="1"/>
        <v>41417</v>
      </c>
      <c r="G10" s="40">
        <f t="shared" si="1"/>
        <v>40914</v>
      </c>
      <c r="H10" s="40">
        <f t="shared" si="1"/>
        <v>40910</v>
      </c>
      <c r="I10" s="40">
        <f t="shared" si="1"/>
        <v>40687</v>
      </c>
      <c r="J10" s="40">
        <f t="shared" si="1"/>
        <v>40459</v>
      </c>
    </row>
    <row r="11" spans="1:10" ht="40.5" customHeight="1">
      <c r="A11" s="4"/>
      <c r="B11" s="3" t="s">
        <v>10</v>
      </c>
      <c r="C11" s="4">
        <v>110</v>
      </c>
      <c r="D11" s="52">
        <v>40738</v>
      </c>
      <c r="E11" s="52">
        <v>39924</v>
      </c>
      <c r="F11" s="52">
        <v>39511</v>
      </c>
      <c r="G11" s="52">
        <v>39234</v>
      </c>
      <c r="H11" s="52">
        <v>38992</v>
      </c>
      <c r="I11" s="52">
        <v>38780</v>
      </c>
      <c r="J11" s="52">
        <v>38593</v>
      </c>
    </row>
    <row r="12" spans="1:10" ht="27.75" customHeight="1">
      <c r="A12" s="4"/>
      <c r="B12" s="3" t="s">
        <v>11</v>
      </c>
      <c r="C12" s="4">
        <v>111</v>
      </c>
      <c r="D12" s="40">
        <f t="shared" ref="D12:J12" si="2">D11-D13-D14</f>
        <v>39605</v>
      </c>
      <c r="E12" s="40">
        <f t="shared" si="2"/>
        <v>38778</v>
      </c>
      <c r="F12" s="40">
        <f t="shared" si="2"/>
        <v>38392</v>
      </c>
      <c r="G12" s="40">
        <f t="shared" si="2"/>
        <v>37418</v>
      </c>
      <c r="H12" s="40">
        <f t="shared" si="2"/>
        <v>37183</v>
      </c>
      <c r="I12" s="40">
        <f t="shared" si="2"/>
        <v>36768</v>
      </c>
      <c r="J12" s="40">
        <f t="shared" si="2"/>
        <v>36380</v>
      </c>
    </row>
    <row r="13" spans="1:10" ht="26.25" customHeight="1">
      <c r="A13" s="4"/>
      <c r="B13" s="3" t="s">
        <v>12</v>
      </c>
      <c r="C13" s="4">
        <v>112</v>
      </c>
      <c r="D13" s="48">
        <v>722</v>
      </c>
      <c r="E13" s="48">
        <v>748</v>
      </c>
      <c r="F13" s="48">
        <v>730</v>
      </c>
      <c r="G13" s="48">
        <v>1163</v>
      </c>
      <c r="H13" s="48">
        <v>1167</v>
      </c>
      <c r="I13" s="48">
        <v>1298</v>
      </c>
      <c r="J13" s="48">
        <v>1428</v>
      </c>
    </row>
    <row r="14" spans="1:10" ht="39" customHeight="1">
      <c r="A14" s="4"/>
      <c r="B14" s="3" t="s">
        <v>13</v>
      </c>
      <c r="C14" s="37">
        <v>113</v>
      </c>
      <c r="D14" s="48">
        <v>411</v>
      </c>
      <c r="E14" s="48">
        <v>398</v>
      </c>
      <c r="F14" s="48">
        <v>389</v>
      </c>
      <c r="G14" s="48">
        <v>653</v>
      </c>
      <c r="H14" s="48">
        <v>642</v>
      </c>
      <c r="I14" s="48">
        <v>714</v>
      </c>
      <c r="J14" s="48">
        <v>785</v>
      </c>
    </row>
    <row r="15" spans="1:10" ht="15.75" customHeight="1">
      <c r="A15" s="4"/>
      <c r="B15" s="3" t="s">
        <v>14</v>
      </c>
      <c r="C15" s="4">
        <v>120</v>
      </c>
      <c r="D15" s="48">
        <v>68</v>
      </c>
      <c r="E15" s="48">
        <v>100</v>
      </c>
      <c r="F15" s="48">
        <v>80</v>
      </c>
      <c r="G15" s="48">
        <v>163</v>
      </c>
      <c r="H15" s="48">
        <v>150</v>
      </c>
      <c r="I15" s="48">
        <v>150</v>
      </c>
      <c r="J15" s="48">
        <v>150</v>
      </c>
    </row>
    <row r="16" spans="1:10" ht="15" customHeight="1">
      <c r="A16" s="4"/>
      <c r="B16" s="3" t="s">
        <v>15</v>
      </c>
      <c r="C16" s="4">
        <v>130</v>
      </c>
      <c r="D16" s="52">
        <v>-590</v>
      </c>
      <c r="E16" s="52">
        <v>-600</v>
      </c>
      <c r="F16" s="52">
        <v>-609</v>
      </c>
      <c r="G16" s="40">
        <f>'маятник миграция'!A11</f>
        <v>-119</v>
      </c>
      <c r="H16" s="52">
        <v>-120</v>
      </c>
      <c r="I16" s="52">
        <v>-120</v>
      </c>
      <c r="J16" s="52">
        <v>-120</v>
      </c>
    </row>
    <row r="17" spans="1:10" ht="25.5" customHeight="1">
      <c r="A17" s="4"/>
      <c r="B17" s="3" t="s">
        <v>16</v>
      </c>
      <c r="C17" s="4">
        <v>140</v>
      </c>
      <c r="D17" s="52">
        <v>-60</v>
      </c>
      <c r="E17" s="52">
        <v>-61</v>
      </c>
      <c r="F17" s="52">
        <v>-63</v>
      </c>
      <c r="G17" s="40">
        <f>'маятник миграция'!A18</f>
        <v>-127</v>
      </c>
      <c r="H17" s="52">
        <v>-130</v>
      </c>
      <c r="I17" s="52">
        <v>-135</v>
      </c>
      <c r="J17" s="52">
        <v>-140</v>
      </c>
    </row>
    <row r="18" spans="1:10" ht="39" customHeight="1">
      <c r="A18" s="4"/>
      <c r="B18" s="3" t="s">
        <v>17</v>
      </c>
      <c r="C18" s="4">
        <v>150</v>
      </c>
      <c r="D18" s="40">
        <f>D19+D20</f>
        <v>3024</v>
      </c>
      <c r="E18" s="40">
        <f t="shared" ref="E18:J18" si="3">E19+E20</f>
        <v>3310</v>
      </c>
      <c r="F18" s="40">
        <f t="shared" si="3"/>
        <v>3617</v>
      </c>
      <c r="G18" s="40">
        <f t="shared" si="3"/>
        <v>3579</v>
      </c>
      <c r="H18" s="40">
        <f t="shared" si="3"/>
        <v>3827</v>
      </c>
      <c r="I18" s="40">
        <f t="shared" si="3"/>
        <v>4024</v>
      </c>
      <c r="J18" s="40">
        <f t="shared" si="3"/>
        <v>4189</v>
      </c>
    </row>
    <row r="19" spans="1:10" ht="26.25" customHeight="1">
      <c r="A19" s="4"/>
      <c r="B19" s="3" t="s">
        <v>18</v>
      </c>
      <c r="C19" s="4">
        <v>151</v>
      </c>
      <c r="D19" s="48">
        <v>180</v>
      </c>
      <c r="E19" s="48">
        <v>190</v>
      </c>
      <c r="F19" s="48">
        <v>193</v>
      </c>
      <c r="G19" s="48">
        <v>140</v>
      </c>
      <c r="H19" s="48">
        <v>180</v>
      </c>
      <c r="I19" s="48">
        <v>200</v>
      </c>
      <c r="J19" s="48">
        <v>205</v>
      </c>
    </row>
    <row r="20" spans="1:10" ht="27" customHeight="1">
      <c r="A20" s="4"/>
      <c r="B20" s="3" t="s">
        <v>19</v>
      </c>
      <c r="C20" s="4">
        <v>152</v>
      </c>
      <c r="D20" s="48">
        <v>2844</v>
      </c>
      <c r="E20" s="48">
        <v>3120</v>
      </c>
      <c r="F20" s="48">
        <v>3424</v>
      </c>
      <c r="G20" s="48">
        <v>3439</v>
      </c>
      <c r="H20" s="48">
        <v>3647</v>
      </c>
      <c r="I20" s="48">
        <v>3824</v>
      </c>
      <c r="J20" s="48">
        <v>3984</v>
      </c>
    </row>
    <row r="21" spans="1:10" ht="29.25" customHeight="1">
      <c r="A21" s="5" t="s">
        <v>20</v>
      </c>
      <c r="B21" s="2" t="s">
        <v>21</v>
      </c>
      <c r="C21" s="4">
        <v>200</v>
      </c>
      <c r="D21" s="40">
        <f>D10</f>
        <v>42047</v>
      </c>
      <c r="E21" s="40">
        <f t="shared" ref="E21:J21" si="4">E10</f>
        <v>41527</v>
      </c>
      <c r="F21" s="40">
        <f t="shared" si="4"/>
        <v>41417</v>
      </c>
      <c r="G21" s="40">
        <f t="shared" si="4"/>
        <v>40914</v>
      </c>
      <c r="H21" s="40">
        <f t="shared" si="4"/>
        <v>40910</v>
      </c>
      <c r="I21" s="40">
        <f t="shared" si="4"/>
        <v>40687</v>
      </c>
      <c r="J21" s="40">
        <f t="shared" si="4"/>
        <v>40459</v>
      </c>
    </row>
    <row r="22" spans="1:10" ht="28.5" customHeight="1">
      <c r="A22" s="5"/>
      <c r="B22" s="3" t="s">
        <v>62</v>
      </c>
      <c r="C22" s="4">
        <v>210</v>
      </c>
      <c r="D22" s="40">
        <f>D23+D24+D25+D26</f>
        <v>25416</v>
      </c>
      <c r="E22" s="40">
        <f t="shared" ref="E22:J22" si="5">E23+E24+E25+E26</f>
        <v>25816</v>
      </c>
      <c r="F22" s="40">
        <f t="shared" si="5"/>
        <v>25788</v>
      </c>
      <c r="G22" s="40">
        <f t="shared" si="5"/>
        <v>25190</v>
      </c>
      <c r="H22" s="40">
        <f t="shared" si="5"/>
        <v>25224</v>
      </c>
      <c r="I22" s="40">
        <f t="shared" si="5"/>
        <v>25288</v>
      </c>
      <c r="J22" s="40">
        <f t="shared" si="5"/>
        <v>25381</v>
      </c>
    </row>
    <row r="23" spans="1:10" ht="33" customHeight="1">
      <c r="A23" s="17"/>
      <c r="B23" s="32" t="s">
        <v>81</v>
      </c>
      <c r="C23" s="4" t="s">
        <v>105</v>
      </c>
      <c r="D23" s="49">
        <v>11856</v>
      </c>
      <c r="E23" s="49">
        <v>12436</v>
      </c>
      <c r="F23" s="49">
        <v>11890</v>
      </c>
      <c r="G23" s="49">
        <v>11103</v>
      </c>
      <c r="H23" s="49">
        <v>10922</v>
      </c>
      <c r="I23" s="49">
        <v>11035</v>
      </c>
      <c r="J23" s="49">
        <v>11155</v>
      </c>
    </row>
    <row r="24" spans="1:10" ht="51.75" customHeight="1">
      <c r="A24" s="17"/>
      <c r="B24" s="32" t="s">
        <v>96</v>
      </c>
      <c r="C24" s="6" t="s">
        <v>106</v>
      </c>
      <c r="D24" s="52">
        <v>4259</v>
      </c>
      <c r="E24" s="52">
        <v>4313</v>
      </c>
      <c r="F24" s="52">
        <v>4263</v>
      </c>
      <c r="G24" s="52">
        <v>3989</v>
      </c>
      <c r="H24" s="52">
        <v>4007</v>
      </c>
      <c r="I24" s="52">
        <v>4030</v>
      </c>
      <c r="J24" s="52">
        <v>4100</v>
      </c>
    </row>
    <row r="25" spans="1:10" ht="51.75" customHeight="1">
      <c r="A25" s="45"/>
      <c r="B25" s="32" t="s">
        <v>97</v>
      </c>
      <c r="C25" s="6" t="s">
        <v>107</v>
      </c>
      <c r="D25" s="52">
        <v>1884</v>
      </c>
      <c r="E25" s="52">
        <v>1884</v>
      </c>
      <c r="F25" s="52">
        <v>1884</v>
      </c>
      <c r="G25" s="52">
        <v>1904</v>
      </c>
      <c r="H25" s="52">
        <v>1737</v>
      </c>
      <c r="I25" s="52">
        <v>1668</v>
      </c>
      <c r="J25" s="52">
        <v>1626</v>
      </c>
    </row>
    <row r="26" spans="1:10" ht="28.5" customHeight="1">
      <c r="A26" s="46"/>
      <c r="B26" s="32" t="s">
        <v>98</v>
      </c>
      <c r="C26" s="6" t="s">
        <v>108</v>
      </c>
      <c r="D26" s="52">
        <v>7417</v>
      </c>
      <c r="E26" s="52">
        <v>7183</v>
      </c>
      <c r="F26" s="52">
        <v>7751</v>
      </c>
      <c r="G26" s="52">
        <v>8194</v>
      </c>
      <c r="H26" s="52">
        <v>8558</v>
      </c>
      <c r="I26" s="52">
        <v>8555</v>
      </c>
      <c r="J26" s="52">
        <v>8500</v>
      </c>
    </row>
    <row r="27" spans="1:10" ht="15.75" customHeight="1">
      <c r="A27" s="17"/>
      <c r="B27" s="32" t="s">
        <v>82</v>
      </c>
      <c r="C27" s="6"/>
      <c r="D27" s="42">
        <f>D26+D25+D24-'распред по ФС и ВЭД'!D13</f>
        <v>0</v>
      </c>
      <c r="E27" s="42">
        <f>E26+E25+E24-'распред по ФС и ВЭД'!E13</f>
        <v>0</v>
      </c>
      <c r="F27" s="42">
        <f>F26+F25+F24-'распред по ФС и ВЭД'!F13</f>
        <v>0</v>
      </c>
      <c r="G27" s="42">
        <f>G26+G25+G24-'распред по ФС и ВЭД'!G13</f>
        <v>0</v>
      </c>
      <c r="H27" s="42">
        <f>H26+H25+H24-'распред по ФС и ВЭД'!H13</f>
        <v>0</v>
      </c>
      <c r="I27" s="42">
        <f>I26+I25+I24-'распред по ФС и ВЭД'!I13</f>
        <v>0</v>
      </c>
      <c r="J27" s="42">
        <f>J26+J25+J24-'распред по ФС и ВЭД'!J13</f>
        <v>0</v>
      </c>
    </row>
    <row r="28" spans="1:10" ht="29.25" customHeight="1">
      <c r="A28" s="4"/>
      <c r="B28" s="3" t="s">
        <v>22</v>
      </c>
      <c r="C28" s="4">
        <v>220</v>
      </c>
      <c r="D28" s="40">
        <f t="shared" ref="D28:J28" si="6">D29+D37+D38</f>
        <v>16631</v>
      </c>
      <c r="E28" s="40">
        <f t="shared" si="6"/>
        <v>15711</v>
      </c>
      <c r="F28" s="40">
        <f t="shared" si="6"/>
        <v>15629</v>
      </c>
      <c r="G28" s="40">
        <f t="shared" si="6"/>
        <v>15724</v>
      </c>
      <c r="H28" s="40">
        <f t="shared" si="6"/>
        <v>15686</v>
      </c>
      <c r="I28" s="40">
        <f t="shared" si="6"/>
        <v>15399</v>
      </c>
      <c r="J28" s="40">
        <f t="shared" si="6"/>
        <v>15078</v>
      </c>
    </row>
    <row r="29" spans="1:10" ht="26.25" customHeight="1">
      <c r="A29" s="4"/>
      <c r="B29" s="3" t="s">
        <v>23</v>
      </c>
      <c r="C29" s="4" t="s">
        <v>24</v>
      </c>
      <c r="D29" s="40">
        <f>D31+D32+D33+D34+D35-D36</f>
        <v>985</v>
      </c>
      <c r="E29" s="40">
        <f t="shared" ref="E29:J29" si="7">E31+E32+E33+E34+E35-E36</f>
        <v>1075</v>
      </c>
      <c r="F29" s="40">
        <f t="shared" si="7"/>
        <v>909</v>
      </c>
      <c r="G29" s="40">
        <f t="shared" si="7"/>
        <v>634</v>
      </c>
      <c r="H29" s="40">
        <f t="shared" si="7"/>
        <v>710</v>
      </c>
      <c r="I29" s="40">
        <f t="shared" si="7"/>
        <v>760</v>
      </c>
      <c r="J29" s="40">
        <f t="shared" si="7"/>
        <v>738</v>
      </c>
    </row>
    <row r="30" spans="1:10" ht="15.75" customHeight="1">
      <c r="A30" s="4"/>
      <c r="B30" s="32" t="s">
        <v>83</v>
      </c>
      <c r="C30" s="4"/>
      <c r="D30" s="63"/>
      <c r="E30" s="64"/>
      <c r="F30" s="64"/>
      <c r="G30" s="64"/>
      <c r="H30" s="64"/>
      <c r="I30" s="64"/>
      <c r="J30" s="65"/>
    </row>
    <row r="31" spans="1:10" ht="15.75" customHeight="1">
      <c r="A31" s="4"/>
      <c r="B31" s="32" t="s">
        <v>90</v>
      </c>
      <c r="C31" s="4" t="s">
        <v>99</v>
      </c>
      <c r="D31" s="52">
        <v>801</v>
      </c>
      <c r="E31" s="53">
        <v>786</v>
      </c>
      <c r="F31" s="53">
        <v>697</v>
      </c>
      <c r="G31" s="53">
        <v>547</v>
      </c>
      <c r="H31" s="53">
        <v>605</v>
      </c>
      <c r="I31" s="53">
        <v>669</v>
      </c>
      <c r="J31" s="53">
        <v>648</v>
      </c>
    </row>
    <row r="32" spans="1:10" ht="15.75" customHeight="1">
      <c r="A32" s="4"/>
      <c r="B32" s="32" t="s">
        <v>84</v>
      </c>
      <c r="C32" s="4" t="s">
        <v>100</v>
      </c>
      <c r="D32" s="52">
        <v>141</v>
      </c>
      <c r="E32" s="53">
        <v>163</v>
      </c>
      <c r="F32" s="53">
        <v>75</v>
      </c>
      <c r="G32" s="53">
        <v>0</v>
      </c>
      <c r="H32" s="53">
        <v>0</v>
      </c>
      <c r="I32" s="53">
        <v>0</v>
      </c>
      <c r="J32" s="53">
        <v>0</v>
      </c>
    </row>
    <row r="33" spans="1:10" ht="15.75" customHeight="1">
      <c r="A33" s="4"/>
      <c r="B33" s="32" t="s">
        <v>85</v>
      </c>
      <c r="C33" s="4" t="s">
        <v>101</v>
      </c>
      <c r="D33" s="52">
        <v>45</v>
      </c>
      <c r="E33" s="53">
        <v>129</v>
      </c>
      <c r="F33" s="53">
        <v>142</v>
      </c>
      <c r="G33" s="53">
        <v>93</v>
      </c>
      <c r="H33" s="53">
        <v>113</v>
      </c>
      <c r="I33" s="53">
        <v>100</v>
      </c>
      <c r="J33" s="53">
        <v>100</v>
      </c>
    </row>
    <row r="34" spans="1:10" ht="15.75" customHeight="1">
      <c r="A34" s="4"/>
      <c r="B34" s="32" t="s">
        <v>86</v>
      </c>
      <c r="C34" s="4" t="s">
        <v>102</v>
      </c>
      <c r="D34" s="52">
        <v>0</v>
      </c>
      <c r="E34" s="53">
        <v>0</v>
      </c>
      <c r="F34" s="53">
        <v>0</v>
      </c>
      <c r="G34" s="53">
        <v>0</v>
      </c>
      <c r="H34" s="53">
        <v>0</v>
      </c>
      <c r="I34" s="53">
        <v>0</v>
      </c>
      <c r="J34" s="53">
        <v>0</v>
      </c>
    </row>
    <row r="35" spans="1:10" ht="15.75" customHeight="1">
      <c r="A35" s="4"/>
      <c r="B35" s="32" t="s">
        <v>91</v>
      </c>
      <c r="C35" s="4" t="s">
        <v>103</v>
      </c>
      <c r="D35" s="52">
        <v>0</v>
      </c>
      <c r="E35" s="53">
        <v>0</v>
      </c>
      <c r="F35" s="53">
        <v>0</v>
      </c>
      <c r="G35" s="53">
        <v>0</v>
      </c>
      <c r="H35" s="53">
        <v>0</v>
      </c>
      <c r="I35" s="53">
        <v>0</v>
      </c>
      <c r="J35" s="53">
        <v>0</v>
      </c>
    </row>
    <row r="36" spans="1:10" ht="25.5" customHeight="1">
      <c r="A36" s="4"/>
      <c r="B36" s="32" t="s">
        <v>92</v>
      </c>
      <c r="C36" s="4" t="s">
        <v>104</v>
      </c>
      <c r="D36" s="52">
        <v>2</v>
      </c>
      <c r="E36" s="53">
        <v>3</v>
      </c>
      <c r="F36" s="53">
        <v>5</v>
      </c>
      <c r="G36" s="53">
        <v>6</v>
      </c>
      <c r="H36" s="53">
        <v>8</v>
      </c>
      <c r="I36" s="53">
        <v>9</v>
      </c>
      <c r="J36" s="53">
        <v>10</v>
      </c>
    </row>
    <row r="37" spans="1:10" ht="38.25" customHeight="1">
      <c r="A37" s="4"/>
      <c r="B37" s="3" t="s">
        <v>25</v>
      </c>
      <c r="C37" s="37">
        <v>222</v>
      </c>
      <c r="D37" s="49">
        <v>641</v>
      </c>
      <c r="E37" s="49">
        <v>537</v>
      </c>
      <c r="F37" s="49">
        <v>481</v>
      </c>
      <c r="G37" s="53">
        <v>413</v>
      </c>
      <c r="H37" s="53">
        <v>371</v>
      </c>
      <c r="I37" s="53">
        <v>325</v>
      </c>
      <c r="J37" s="53">
        <v>302</v>
      </c>
    </row>
    <row r="38" spans="1:10" ht="40.5" customHeight="1">
      <c r="A38" s="4"/>
      <c r="B38" s="3" t="s">
        <v>26</v>
      </c>
      <c r="C38" s="37">
        <v>223</v>
      </c>
      <c r="D38" s="40">
        <f t="shared" ref="D38:J38" si="8">D21-D22-D29-D37</f>
        <v>15005</v>
      </c>
      <c r="E38" s="40">
        <f t="shared" si="8"/>
        <v>14099</v>
      </c>
      <c r="F38" s="40">
        <f t="shared" si="8"/>
        <v>14239</v>
      </c>
      <c r="G38" s="40">
        <f t="shared" si="8"/>
        <v>14677</v>
      </c>
      <c r="H38" s="40">
        <f t="shared" si="8"/>
        <v>14605</v>
      </c>
      <c r="I38" s="40">
        <f t="shared" si="8"/>
        <v>14314</v>
      </c>
      <c r="J38" s="40">
        <f t="shared" si="8"/>
        <v>14038</v>
      </c>
    </row>
    <row r="39" spans="1:10" ht="20.25" customHeight="1">
      <c r="A39" s="14"/>
      <c r="B39" s="35"/>
      <c r="C39" s="14"/>
      <c r="D39" s="34"/>
      <c r="E39" s="34"/>
      <c r="F39" s="34"/>
      <c r="G39" s="34"/>
      <c r="H39" s="34"/>
      <c r="I39" s="34"/>
      <c r="J39" s="34"/>
    </row>
    <row r="40" spans="1:10" ht="21.75" customHeight="1">
      <c r="A40" s="14"/>
      <c r="B40" s="33"/>
      <c r="C40" s="24"/>
      <c r="D40" s="11"/>
      <c r="E40" s="23" t="s">
        <v>87</v>
      </c>
      <c r="F40" s="34"/>
      <c r="G40" s="34"/>
      <c r="H40" s="34"/>
      <c r="I40" s="34"/>
      <c r="J40" s="34"/>
    </row>
    <row r="41" spans="1:10">
      <c r="D41" s="25"/>
      <c r="E41" s="25"/>
      <c r="F41" s="25"/>
      <c r="G41" s="25"/>
      <c r="H41" s="25"/>
      <c r="I41" s="25"/>
      <c r="J41" s="25"/>
    </row>
    <row r="42" spans="1:10">
      <c r="D42" s="25"/>
      <c r="E42" s="25"/>
      <c r="F42" s="25"/>
      <c r="G42" s="25"/>
      <c r="H42" s="25"/>
      <c r="I42" s="25"/>
      <c r="J42" s="25"/>
    </row>
    <row r="43" spans="1:10">
      <c r="D43" s="25"/>
      <c r="E43" s="25"/>
      <c r="F43" s="25"/>
      <c r="G43" s="25"/>
      <c r="H43" s="25"/>
      <c r="I43" s="25"/>
      <c r="J43" s="25"/>
    </row>
    <row r="44" spans="1:10">
      <c r="D44" s="25"/>
      <c r="E44" s="25"/>
      <c r="F44" s="25"/>
      <c r="G44" s="25"/>
      <c r="H44" s="25"/>
      <c r="I44" s="25"/>
      <c r="J44" s="25"/>
    </row>
  </sheetData>
  <sheetProtection password="D8C4" sheet="1" objects="1" scenarios="1"/>
  <mergeCells count="7">
    <mergeCell ref="D30:J30"/>
    <mergeCell ref="A3:J3"/>
    <mergeCell ref="A2:F2"/>
    <mergeCell ref="G2:J2"/>
    <mergeCell ref="A4:J4"/>
    <mergeCell ref="A5:B5"/>
    <mergeCell ref="E5:J5"/>
  </mergeCells>
  <dataValidations count="2">
    <dataValidation type="whole" allowBlank="1" showInputMessage="1" showErrorMessage="1" sqref="D18:J38 D7:J15">
      <formula1>0</formula1>
      <formula2>1000000</formula2>
    </dataValidation>
    <dataValidation type="whole" allowBlank="1" showInputMessage="1" showErrorMessage="1" sqref="D17:J17 D16:J16">
      <formula1>-1000000</formula1>
      <formula2>1000000</formula2>
    </dataValidation>
  </dataValidations>
  <pageMargins left="0.7" right="0.7" top="0.75" bottom="0.75" header="0.3" footer="0.3"/>
  <pageSetup paperSize="9" scale="75" fitToHeight="0" orientation="portrait" r:id="rId1"/>
  <rowBreaks count="1" manualBreakCount="1">
    <brk id="20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50"/>
  <sheetViews>
    <sheetView view="pageBreakPreview" zoomScaleSheetLayoutView="100" workbookViewId="0">
      <selection activeCell="L22" sqref="L22"/>
    </sheetView>
  </sheetViews>
  <sheetFormatPr defaultRowHeight="15"/>
  <cols>
    <col min="1" max="1" width="4.140625" customWidth="1"/>
    <col min="2" max="2" width="37" customWidth="1"/>
    <col min="3" max="3" width="7.28515625" customWidth="1"/>
    <col min="4" max="4" width="8.85546875" customWidth="1"/>
    <col min="5" max="6" width="9.28515625" bestFit="1" customWidth="1"/>
    <col min="7" max="10" width="9.28515625" customWidth="1"/>
    <col min="11" max="11" width="13.85546875" customWidth="1"/>
  </cols>
  <sheetData>
    <row r="1" spans="1:13" ht="8.25" customHeight="1"/>
    <row r="2" spans="1:13" ht="17.25" customHeight="1">
      <c r="A2" s="61" t="s">
        <v>142</v>
      </c>
      <c r="B2" s="61"/>
      <c r="C2" s="61"/>
      <c r="D2" s="61"/>
      <c r="E2" s="61"/>
      <c r="F2" s="61"/>
      <c r="G2" s="61"/>
      <c r="H2" s="61"/>
      <c r="I2" s="61"/>
      <c r="J2" s="61"/>
    </row>
    <row r="3" spans="1:13" ht="15" customHeight="1">
      <c r="A3" s="66" t="s">
        <v>141</v>
      </c>
      <c r="B3" s="66"/>
      <c r="C3" s="66"/>
      <c r="D3" s="66"/>
      <c r="E3" s="66"/>
      <c r="F3" s="67" t="str">
        <f>'маятник миграция'!D4</f>
        <v>МОСТОВСКОЙ РАЙОН</v>
      </c>
      <c r="G3" s="67"/>
      <c r="H3" s="67"/>
      <c r="I3" s="67"/>
      <c r="J3" s="67"/>
    </row>
    <row r="4" spans="1:13" ht="15.75" customHeight="1">
      <c r="A4" s="68" t="s">
        <v>0</v>
      </c>
      <c r="B4" s="68"/>
      <c r="C4" s="68"/>
      <c r="D4" s="68"/>
      <c r="E4" s="68"/>
      <c r="F4" s="68"/>
      <c r="G4" s="68"/>
      <c r="H4" s="68"/>
      <c r="I4" s="68"/>
      <c r="J4" s="68"/>
    </row>
    <row r="5" spans="1:13" ht="10.5" customHeight="1">
      <c r="A5" s="69"/>
      <c r="B5" s="69"/>
      <c r="C5" s="10"/>
      <c r="D5" s="10"/>
      <c r="E5" s="70" t="s">
        <v>89</v>
      </c>
      <c r="F5" s="70"/>
      <c r="G5" s="70"/>
      <c r="H5" s="70"/>
      <c r="I5" s="70"/>
      <c r="J5" s="70"/>
    </row>
    <row r="6" spans="1:13" ht="15" customHeight="1">
      <c r="A6" s="71" t="s">
        <v>2</v>
      </c>
      <c r="B6" s="71" t="s">
        <v>3</v>
      </c>
      <c r="C6" s="71" t="s">
        <v>4</v>
      </c>
      <c r="D6" s="72" t="s">
        <v>63</v>
      </c>
      <c r="E6" s="72" t="s">
        <v>64</v>
      </c>
      <c r="F6" s="72" t="s">
        <v>65</v>
      </c>
      <c r="G6" s="72" t="s">
        <v>66</v>
      </c>
      <c r="H6" s="72" t="s">
        <v>67</v>
      </c>
      <c r="I6" s="71" t="s">
        <v>68</v>
      </c>
      <c r="J6" s="71" t="s">
        <v>109</v>
      </c>
    </row>
    <row r="7" spans="1:13" ht="12.75" customHeight="1">
      <c r="A7" s="71"/>
      <c r="B7" s="71"/>
      <c r="C7" s="71"/>
      <c r="D7" s="72"/>
      <c r="E7" s="72"/>
      <c r="F7" s="72"/>
      <c r="G7" s="72"/>
      <c r="H7" s="72"/>
      <c r="I7" s="71"/>
      <c r="J7" s="71"/>
      <c r="K7" s="56" t="s">
        <v>88</v>
      </c>
    </row>
    <row r="8" spans="1:13" ht="38.25">
      <c r="A8" s="5" t="s">
        <v>28</v>
      </c>
      <c r="B8" s="2" t="s">
        <v>29</v>
      </c>
      <c r="C8" s="4">
        <v>300</v>
      </c>
      <c r="D8" s="40">
        <f t="shared" ref="D8:J8" si="0">D9+D10+D11+D12+D15</f>
        <v>25416</v>
      </c>
      <c r="E8" s="40">
        <f t="shared" si="0"/>
        <v>25816</v>
      </c>
      <c r="F8" s="40">
        <f t="shared" si="0"/>
        <v>25788</v>
      </c>
      <c r="G8" s="40">
        <f t="shared" si="0"/>
        <v>25190</v>
      </c>
      <c r="H8" s="40">
        <f t="shared" si="0"/>
        <v>25224</v>
      </c>
      <c r="I8" s="40">
        <f t="shared" si="0"/>
        <v>25288</v>
      </c>
      <c r="J8" s="40">
        <f t="shared" si="0"/>
        <v>25381</v>
      </c>
      <c r="K8" s="55" t="str">
        <f>IF(SUM(D8:J8)-SUM('Формир и распред ТР'!D22:J22)=0,"V","ошибка! Стр.300=стр.210")</f>
        <v>V</v>
      </c>
      <c r="L8" s="39"/>
      <c r="M8" s="39"/>
    </row>
    <row r="9" spans="1:13">
      <c r="A9" s="4"/>
      <c r="B9" s="3" t="s">
        <v>30</v>
      </c>
      <c r="C9" s="4">
        <v>310</v>
      </c>
      <c r="D9" s="49">
        <v>5473</v>
      </c>
      <c r="E9" s="49">
        <v>5345</v>
      </c>
      <c r="F9" s="49">
        <v>5350</v>
      </c>
      <c r="G9" s="49">
        <v>5407</v>
      </c>
      <c r="H9" s="49">
        <v>5410</v>
      </c>
      <c r="I9" s="49">
        <v>5415</v>
      </c>
      <c r="J9" s="49">
        <v>5420</v>
      </c>
      <c r="K9" s="55"/>
      <c r="L9" s="39"/>
      <c r="M9" s="39"/>
    </row>
    <row r="10" spans="1:13">
      <c r="A10" s="4"/>
      <c r="B10" s="3" t="s">
        <v>31</v>
      </c>
      <c r="C10" s="4">
        <v>320</v>
      </c>
      <c r="D10" s="49">
        <v>1266</v>
      </c>
      <c r="E10" s="49">
        <v>994</v>
      </c>
      <c r="F10" s="49">
        <v>926</v>
      </c>
      <c r="G10" s="49">
        <v>832</v>
      </c>
      <c r="H10" s="49">
        <v>774</v>
      </c>
      <c r="I10" s="49">
        <v>732</v>
      </c>
      <c r="J10" s="49">
        <v>679</v>
      </c>
      <c r="L10" s="39"/>
      <c r="M10" s="39"/>
    </row>
    <row r="11" spans="1:13" ht="25.5">
      <c r="A11" s="4"/>
      <c r="B11" s="3" t="s">
        <v>32</v>
      </c>
      <c r="C11" s="4">
        <v>330</v>
      </c>
      <c r="D11" s="49">
        <v>479</v>
      </c>
      <c r="E11" s="49">
        <v>489</v>
      </c>
      <c r="F11" s="49">
        <v>502</v>
      </c>
      <c r="G11" s="49">
        <v>458</v>
      </c>
      <c r="H11" s="49">
        <v>500</v>
      </c>
      <c r="I11" s="49">
        <v>500</v>
      </c>
      <c r="J11" s="49">
        <v>500</v>
      </c>
      <c r="L11" s="39"/>
      <c r="M11" s="39"/>
    </row>
    <row r="12" spans="1:13">
      <c r="A12" s="4"/>
      <c r="B12" s="3" t="s">
        <v>33</v>
      </c>
      <c r="C12" s="4">
        <v>340</v>
      </c>
      <c r="D12" s="40">
        <f>D13+D14</f>
        <v>17998</v>
      </c>
      <c r="E12" s="40">
        <f t="shared" ref="E12:J12" si="1">E13+E14</f>
        <v>18788</v>
      </c>
      <c r="F12" s="40">
        <f t="shared" si="1"/>
        <v>18810</v>
      </c>
      <c r="G12" s="40">
        <f t="shared" si="1"/>
        <v>18293</v>
      </c>
      <c r="H12" s="40">
        <f t="shared" si="1"/>
        <v>18340</v>
      </c>
      <c r="I12" s="40">
        <f t="shared" si="1"/>
        <v>18441</v>
      </c>
      <c r="J12" s="40">
        <f t="shared" si="1"/>
        <v>18582</v>
      </c>
      <c r="L12" s="39"/>
      <c r="M12" s="39"/>
    </row>
    <row r="13" spans="1:13" ht="63.75">
      <c r="A13" s="6"/>
      <c r="B13" s="3" t="s">
        <v>34</v>
      </c>
      <c r="C13" s="37">
        <v>341</v>
      </c>
      <c r="D13" s="49">
        <v>13560</v>
      </c>
      <c r="E13" s="49">
        <v>13380</v>
      </c>
      <c r="F13" s="49">
        <v>13898</v>
      </c>
      <c r="G13" s="49">
        <v>14087</v>
      </c>
      <c r="H13" s="49">
        <v>14302</v>
      </c>
      <c r="I13" s="49">
        <v>14253</v>
      </c>
      <c r="J13" s="49">
        <v>14226</v>
      </c>
      <c r="K13" s="36"/>
      <c r="L13" s="39"/>
      <c r="M13" s="39"/>
    </row>
    <row r="14" spans="1:13">
      <c r="A14" s="4"/>
      <c r="B14" s="3" t="s">
        <v>35</v>
      </c>
      <c r="C14" s="4">
        <v>342</v>
      </c>
      <c r="D14" s="40">
        <f>'Формир и распред ТР'!D23-D9-D10-D11-D15</f>
        <v>4438</v>
      </c>
      <c r="E14" s="40">
        <f>'Формир и распред ТР'!E23-E9-E10-E11-E15</f>
        <v>5408</v>
      </c>
      <c r="F14" s="40">
        <f>'Формир и распред ТР'!F23-F9-F10-F11-F15</f>
        <v>4912</v>
      </c>
      <c r="G14" s="40">
        <f>'Формир и распред ТР'!G23-G9-G10-G11-G15</f>
        <v>4206</v>
      </c>
      <c r="H14" s="40">
        <f>'Формир и распред ТР'!H23-H9-H10-H11-H15</f>
        <v>4038</v>
      </c>
      <c r="I14" s="40">
        <f>'Формир и распред ТР'!I23-I9-I10-I11-I15</f>
        <v>4188</v>
      </c>
      <c r="J14" s="40">
        <f>'Формир и распред ТР'!J23-J9-J10-J11-J15</f>
        <v>4356</v>
      </c>
      <c r="L14" s="39"/>
      <c r="M14" s="39"/>
    </row>
    <row r="15" spans="1:13" ht="25.5">
      <c r="A15" s="4"/>
      <c r="B15" s="3" t="s">
        <v>36</v>
      </c>
      <c r="C15" s="4">
        <v>350</v>
      </c>
      <c r="D15" s="48">
        <v>200</v>
      </c>
      <c r="E15" s="48">
        <v>200</v>
      </c>
      <c r="F15" s="48">
        <v>200</v>
      </c>
      <c r="G15" s="48">
        <v>200</v>
      </c>
      <c r="H15" s="48">
        <v>200</v>
      </c>
      <c r="I15" s="48">
        <v>200</v>
      </c>
      <c r="J15" s="48">
        <v>200</v>
      </c>
      <c r="L15" s="39"/>
      <c r="M15" s="39"/>
    </row>
    <row r="16" spans="1:13" ht="27" customHeight="1">
      <c r="A16" s="5" t="s">
        <v>37</v>
      </c>
      <c r="B16" s="2" t="s">
        <v>38</v>
      </c>
      <c r="C16" s="4">
        <v>400</v>
      </c>
      <c r="D16" s="40">
        <f t="shared" ref="D16:J16" si="2">D17+D19+D21+D23+D25+D27+D29+D31+D33+D35+D37+D39+D41+D43+D45+D47</f>
        <v>25416</v>
      </c>
      <c r="E16" s="40">
        <f t="shared" si="2"/>
        <v>25816</v>
      </c>
      <c r="F16" s="40">
        <f t="shared" si="2"/>
        <v>25788</v>
      </c>
      <c r="G16" s="40">
        <f t="shared" si="2"/>
        <v>25190</v>
      </c>
      <c r="H16" s="40">
        <f t="shared" si="2"/>
        <v>25224</v>
      </c>
      <c r="I16" s="40">
        <f t="shared" si="2"/>
        <v>25288</v>
      </c>
      <c r="J16" s="40">
        <f t="shared" si="2"/>
        <v>25381</v>
      </c>
      <c r="K16" s="55" t="str">
        <f>IF(SUM(D16:J16)-SUM('Формир и распред ТР'!D22:J22)=0,"V","ошибка! Стр.300=стр.210")</f>
        <v>V</v>
      </c>
      <c r="L16" s="39"/>
      <c r="M16" s="39"/>
    </row>
    <row r="17" spans="1:13" ht="27" customHeight="1">
      <c r="A17" s="4"/>
      <c r="B17" s="7" t="s">
        <v>39</v>
      </c>
      <c r="C17" s="37">
        <v>401</v>
      </c>
      <c r="D17" s="49">
        <v>11476</v>
      </c>
      <c r="E17" s="49">
        <v>11747</v>
      </c>
      <c r="F17" s="49">
        <v>12052</v>
      </c>
      <c r="G17" s="49">
        <v>12066</v>
      </c>
      <c r="H17" s="49">
        <v>12023</v>
      </c>
      <c r="I17" s="49">
        <v>12006</v>
      </c>
      <c r="J17" s="49">
        <v>11996</v>
      </c>
      <c r="L17" s="39"/>
      <c r="M17" s="39"/>
    </row>
    <row r="18" spans="1:13" ht="15.75" customHeight="1">
      <c r="A18" s="4"/>
      <c r="B18" s="54" t="s">
        <v>110</v>
      </c>
      <c r="C18" s="37" t="s">
        <v>112</v>
      </c>
      <c r="D18" s="57">
        <v>903</v>
      </c>
      <c r="E18" s="58">
        <v>1313</v>
      </c>
      <c r="F18" s="58">
        <v>1275</v>
      </c>
      <c r="G18" s="60" t="s">
        <v>111</v>
      </c>
      <c r="H18" s="60" t="s">
        <v>111</v>
      </c>
      <c r="I18" s="60" t="s">
        <v>111</v>
      </c>
      <c r="J18" s="60" t="s">
        <v>111</v>
      </c>
    </row>
    <row r="19" spans="1:13" ht="15" customHeight="1">
      <c r="A19" s="4"/>
      <c r="B19" s="7" t="s">
        <v>40</v>
      </c>
      <c r="C19" s="37">
        <v>402</v>
      </c>
      <c r="D19" s="48">
        <v>0</v>
      </c>
      <c r="E19" s="49">
        <v>0</v>
      </c>
      <c r="F19" s="49">
        <v>0</v>
      </c>
      <c r="G19" s="49">
        <v>0</v>
      </c>
      <c r="H19" s="49">
        <v>0</v>
      </c>
      <c r="I19" s="49">
        <v>0</v>
      </c>
      <c r="J19" s="49">
        <v>0</v>
      </c>
    </row>
    <row r="20" spans="1:13" ht="15.75" customHeight="1">
      <c r="A20" s="4"/>
      <c r="B20" s="54" t="s">
        <v>110</v>
      </c>
      <c r="C20" s="37" t="s">
        <v>113</v>
      </c>
      <c r="D20" s="57">
        <v>0</v>
      </c>
      <c r="E20" s="58">
        <v>0</v>
      </c>
      <c r="F20" s="58">
        <v>0</v>
      </c>
      <c r="G20" s="60" t="s">
        <v>111</v>
      </c>
      <c r="H20" s="60" t="s">
        <v>111</v>
      </c>
      <c r="I20" s="60" t="s">
        <v>111</v>
      </c>
      <c r="J20" s="60" t="s">
        <v>111</v>
      </c>
    </row>
    <row r="21" spans="1:13" ht="14.25" customHeight="1">
      <c r="A21" s="4"/>
      <c r="B21" s="7" t="s">
        <v>41</v>
      </c>
      <c r="C21" s="4">
        <v>403</v>
      </c>
      <c r="D21" s="49">
        <v>495</v>
      </c>
      <c r="E21" s="49">
        <v>513</v>
      </c>
      <c r="F21" s="49">
        <v>422</v>
      </c>
      <c r="G21" s="49">
        <v>402</v>
      </c>
      <c r="H21" s="49">
        <v>410</v>
      </c>
      <c r="I21" s="49">
        <v>420</v>
      </c>
      <c r="J21" s="49">
        <v>430</v>
      </c>
    </row>
    <row r="22" spans="1:13" ht="15.75" customHeight="1">
      <c r="A22" s="4"/>
      <c r="B22" s="54" t="s">
        <v>110</v>
      </c>
      <c r="C22" s="37" t="s">
        <v>114</v>
      </c>
      <c r="D22" s="57">
        <v>495</v>
      </c>
      <c r="E22" s="58">
        <v>513</v>
      </c>
      <c r="F22" s="58">
        <v>422</v>
      </c>
      <c r="G22" s="60" t="s">
        <v>111</v>
      </c>
      <c r="H22" s="60" t="s">
        <v>111</v>
      </c>
      <c r="I22" s="60" t="s">
        <v>111</v>
      </c>
      <c r="J22" s="60" t="s">
        <v>111</v>
      </c>
    </row>
    <row r="23" spans="1:13" ht="15" customHeight="1">
      <c r="A23" s="4"/>
      <c r="B23" s="7" t="s">
        <v>42</v>
      </c>
      <c r="C23" s="4">
        <v>404</v>
      </c>
      <c r="D23" s="49">
        <v>1943</v>
      </c>
      <c r="E23" s="49">
        <v>1866</v>
      </c>
      <c r="F23" s="49">
        <v>1668</v>
      </c>
      <c r="G23" s="49">
        <v>1330</v>
      </c>
      <c r="H23" s="49">
        <v>1350</v>
      </c>
      <c r="I23" s="49">
        <v>1360</v>
      </c>
      <c r="J23" s="49">
        <v>1390</v>
      </c>
    </row>
    <row r="24" spans="1:13" ht="15.75" customHeight="1">
      <c r="A24" s="4"/>
      <c r="B24" s="54" t="s">
        <v>110</v>
      </c>
      <c r="C24" s="37" t="s">
        <v>115</v>
      </c>
      <c r="D24" s="57">
        <v>1943</v>
      </c>
      <c r="E24" s="58">
        <v>1866</v>
      </c>
      <c r="F24" s="58">
        <v>1668</v>
      </c>
      <c r="G24" s="60" t="s">
        <v>111</v>
      </c>
      <c r="H24" s="60" t="s">
        <v>111</v>
      </c>
      <c r="I24" s="60" t="s">
        <v>111</v>
      </c>
      <c r="J24" s="60" t="s">
        <v>111</v>
      </c>
    </row>
    <row r="25" spans="1:13" ht="28.5" customHeight="1">
      <c r="A25" s="4"/>
      <c r="B25" s="7" t="s">
        <v>43</v>
      </c>
      <c r="C25" s="37">
        <v>405</v>
      </c>
      <c r="D25" s="49">
        <v>601</v>
      </c>
      <c r="E25" s="49">
        <v>592</v>
      </c>
      <c r="F25" s="49">
        <v>591</v>
      </c>
      <c r="G25" s="49">
        <v>570</v>
      </c>
      <c r="H25" s="49">
        <v>570</v>
      </c>
      <c r="I25" s="49">
        <v>570</v>
      </c>
      <c r="J25" s="49">
        <v>570</v>
      </c>
    </row>
    <row r="26" spans="1:13" ht="15.75" customHeight="1">
      <c r="A26" s="4"/>
      <c r="B26" s="54" t="s">
        <v>110</v>
      </c>
      <c r="C26" s="37" t="s">
        <v>116</v>
      </c>
      <c r="D26" s="57">
        <v>601</v>
      </c>
      <c r="E26" s="58">
        <v>592</v>
      </c>
      <c r="F26" s="58">
        <v>591</v>
      </c>
      <c r="G26" s="60" t="s">
        <v>111</v>
      </c>
      <c r="H26" s="60" t="s">
        <v>111</v>
      </c>
      <c r="I26" s="60" t="s">
        <v>111</v>
      </c>
      <c r="J26" s="60" t="s">
        <v>111</v>
      </c>
    </row>
    <row r="27" spans="1:13">
      <c r="A27" s="4"/>
      <c r="B27" s="7" t="s">
        <v>44</v>
      </c>
      <c r="C27" s="4">
        <v>406</v>
      </c>
      <c r="D27" s="49">
        <v>794</v>
      </c>
      <c r="E27" s="49">
        <v>1242</v>
      </c>
      <c r="F27" s="49">
        <v>1275</v>
      </c>
      <c r="G27" s="49">
        <v>1325</v>
      </c>
      <c r="H27" s="49">
        <v>1330</v>
      </c>
      <c r="I27" s="49">
        <v>1340</v>
      </c>
      <c r="J27" s="49">
        <v>1350</v>
      </c>
    </row>
    <row r="28" spans="1:13" ht="15.75" customHeight="1">
      <c r="A28" s="4"/>
      <c r="B28" s="54" t="s">
        <v>110</v>
      </c>
      <c r="C28" s="37" t="s">
        <v>117</v>
      </c>
      <c r="D28" s="57">
        <v>794</v>
      </c>
      <c r="E28" s="58">
        <v>1242</v>
      </c>
      <c r="F28" s="58">
        <v>1195</v>
      </c>
      <c r="G28" s="60" t="s">
        <v>111</v>
      </c>
      <c r="H28" s="60" t="s">
        <v>111</v>
      </c>
      <c r="I28" s="60" t="s">
        <v>111</v>
      </c>
      <c r="J28" s="60" t="s">
        <v>111</v>
      </c>
    </row>
    <row r="29" spans="1:13" ht="52.5" customHeight="1">
      <c r="A29" s="4"/>
      <c r="B29" s="7" t="s">
        <v>45</v>
      </c>
      <c r="C29" s="37">
        <v>407</v>
      </c>
      <c r="D29" s="49">
        <v>3586</v>
      </c>
      <c r="E29" s="49">
        <v>3493</v>
      </c>
      <c r="F29" s="53">
        <v>3547</v>
      </c>
      <c r="G29" s="49">
        <v>3560</v>
      </c>
      <c r="H29" s="49">
        <v>3560</v>
      </c>
      <c r="I29" s="53">
        <v>3566</v>
      </c>
      <c r="J29" s="53">
        <v>3572</v>
      </c>
    </row>
    <row r="30" spans="1:13" ht="15.75" customHeight="1">
      <c r="A30" s="4"/>
      <c r="B30" s="54" t="s">
        <v>110</v>
      </c>
      <c r="C30" s="37" t="s">
        <v>118</v>
      </c>
      <c r="D30" s="57">
        <v>664</v>
      </c>
      <c r="E30" s="58">
        <v>612</v>
      </c>
      <c r="F30" s="58">
        <v>589</v>
      </c>
      <c r="G30" s="60" t="s">
        <v>111</v>
      </c>
      <c r="H30" s="60" t="s">
        <v>111</v>
      </c>
      <c r="I30" s="60" t="s">
        <v>111</v>
      </c>
      <c r="J30" s="60" t="s">
        <v>111</v>
      </c>
    </row>
    <row r="31" spans="1:13" ht="13.5" customHeight="1">
      <c r="A31" s="4"/>
      <c r="B31" s="7" t="s">
        <v>46</v>
      </c>
      <c r="C31" s="4">
        <v>408</v>
      </c>
      <c r="D31" s="49">
        <v>80</v>
      </c>
      <c r="E31" s="49">
        <v>83</v>
      </c>
      <c r="F31" s="53">
        <v>83</v>
      </c>
      <c r="G31" s="53">
        <v>89</v>
      </c>
      <c r="H31" s="53">
        <v>96</v>
      </c>
      <c r="I31" s="53">
        <v>102</v>
      </c>
      <c r="J31" s="53">
        <v>139</v>
      </c>
    </row>
    <row r="32" spans="1:13" ht="15.75" customHeight="1">
      <c r="A32" s="4"/>
      <c r="B32" s="54" t="s">
        <v>110</v>
      </c>
      <c r="C32" s="37" t="s">
        <v>119</v>
      </c>
      <c r="D32" s="57">
        <v>55</v>
      </c>
      <c r="E32" s="58">
        <v>58</v>
      </c>
      <c r="F32" s="58">
        <v>45</v>
      </c>
      <c r="G32" s="60" t="s">
        <v>111</v>
      </c>
      <c r="H32" s="60" t="s">
        <v>111</v>
      </c>
      <c r="I32" s="60" t="s">
        <v>111</v>
      </c>
      <c r="J32" s="60" t="s">
        <v>111</v>
      </c>
    </row>
    <row r="33" spans="1:12" ht="14.25" customHeight="1">
      <c r="A33" s="4"/>
      <c r="B33" s="7" t="s">
        <v>47</v>
      </c>
      <c r="C33" s="4">
        <v>409</v>
      </c>
      <c r="D33" s="49">
        <v>362</v>
      </c>
      <c r="E33" s="49">
        <v>387</v>
      </c>
      <c r="F33" s="53">
        <v>368</v>
      </c>
      <c r="G33" s="53">
        <v>376</v>
      </c>
      <c r="H33" s="53">
        <v>380</v>
      </c>
      <c r="I33" s="53">
        <v>380</v>
      </c>
      <c r="J33" s="53">
        <v>380</v>
      </c>
    </row>
    <row r="34" spans="1:12" ht="15.75" customHeight="1">
      <c r="A34" s="4"/>
      <c r="B34" s="54" t="s">
        <v>110</v>
      </c>
      <c r="C34" s="37" t="s">
        <v>120</v>
      </c>
      <c r="D34" s="57">
        <v>322</v>
      </c>
      <c r="E34" s="58">
        <v>347</v>
      </c>
      <c r="F34" s="58">
        <v>323</v>
      </c>
      <c r="G34" s="60" t="s">
        <v>111</v>
      </c>
      <c r="H34" s="60" t="s">
        <v>111</v>
      </c>
      <c r="I34" s="60" t="s">
        <v>111</v>
      </c>
      <c r="J34" s="60" t="s">
        <v>111</v>
      </c>
    </row>
    <row r="35" spans="1:12" ht="14.25" customHeight="1">
      <c r="A35" s="4"/>
      <c r="B35" s="7" t="s">
        <v>48</v>
      </c>
      <c r="C35" s="4">
        <v>410</v>
      </c>
      <c r="D35" s="49">
        <v>72</v>
      </c>
      <c r="E35" s="49">
        <v>85</v>
      </c>
      <c r="F35" s="53">
        <v>88</v>
      </c>
      <c r="G35" s="53">
        <v>85</v>
      </c>
      <c r="H35" s="53">
        <v>86</v>
      </c>
      <c r="I35" s="53">
        <v>87</v>
      </c>
      <c r="J35" s="53">
        <v>87</v>
      </c>
    </row>
    <row r="36" spans="1:12" ht="15.75" customHeight="1">
      <c r="A36" s="4"/>
      <c r="B36" s="54" t="s">
        <v>110</v>
      </c>
      <c r="C36" s="37" t="s">
        <v>121</v>
      </c>
      <c r="D36" s="57">
        <v>72</v>
      </c>
      <c r="E36" s="58">
        <v>85</v>
      </c>
      <c r="F36" s="58">
        <v>88</v>
      </c>
      <c r="G36" s="60" t="s">
        <v>111</v>
      </c>
      <c r="H36" s="60" t="s">
        <v>111</v>
      </c>
      <c r="I36" s="60" t="s">
        <v>111</v>
      </c>
      <c r="J36" s="60" t="s">
        <v>111</v>
      </c>
    </row>
    <row r="37" spans="1:12" ht="27.75" customHeight="1">
      <c r="A37" s="4"/>
      <c r="B37" s="7" t="s">
        <v>49</v>
      </c>
      <c r="C37" s="37">
        <v>411</v>
      </c>
      <c r="D37" s="49">
        <v>228</v>
      </c>
      <c r="E37" s="49">
        <v>231</v>
      </c>
      <c r="F37" s="53">
        <v>235</v>
      </c>
      <c r="G37" s="53">
        <v>226</v>
      </c>
      <c r="H37" s="53">
        <v>227</v>
      </c>
      <c r="I37" s="53">
        <v>229</v>
      </c>
      <c r="J37" s="53">
        <v>229</v>
      </c>
    </row>
    <row r="38" spans="1:12" ht="15.75" customHeight="1">
      <c r="A38" s="4"/>
      <c r="B38" s="54" t="s">
        <v>110</v>
      </c>
      <c r="C38" s="37" t="s">
        <v>122</v>
      </c>
      <c r="D38" s="57">
        <v>228</v>
      </c>
      <c r="E38" s="58">
        <v>231</v>
      </c>
      <c r="F38" s="58">
        <v>235</v>
      </c>
      <c r="G38" s="60" t="s">
        <v>111</v>
      </c>
      <c r="H38" s="60" t="s">
        <v>111</v>
      </c>
      <c r="I38" s="60" t="s">
        <v>111</v>
      </c>
      <c r="J38" s="60" t="s">
        <v>111</v>
      </c>
    </row>
    <row r="39" spans="1:12" ht="39.75" customHeight="1">
      <c r="A39" s="4"/>
      <c r="B39" s="7" t="s">
        <v>50</v>
      </c>
      <c r="C39" s="4">
        <v>412</v>
      </c>
      <c r="D39" s="49">
        <v>1112</v>
      </c>
      <c r="E39" s="49">
        <v>1050</v>
      </c>
      <c r="F39" s="53">
        <v>1064</v>
      </c>
      <c r="G39" s="53">
        <v>1040</v>
      </c>
      <c r="H39" s="53">
        <v>1046</v>
      </c>
      <c r="I39" s="53">
        <v>1053</v>
      </c>
      <c r="J39" s="53">
        <v>1055</v>
      </c>
    </row>
    <row r="40" spans="1:12" ht="15.75" customHeight="1">
      <c r="A40" s="4"/>
      <c r="B40" s="54" t="s">
        <v>110</v>
      </c>
      <c r="C40" s="37" t="s">
        <v>123</v>
      </c>
      <c r="D40" s="57">
        <v>1112</v>
      </c>
      <c r="E40" s="58">
        <v>1050</v>
      </c>
      <c r="F40" s="58">
        <v>1064</v>
      </c>
      <c r="G40" s="60" t="s">
        <v>111</v>
      </c>
      <c r="H40" s="60" t="s">
        <v>111</v>
      </c>
      <c r="I40" s="60" t="s">
        <v>111</v>
      </c>
      <c r="J40" s="60" t="s">
        <v>111</v>
      </c>
    </row>
    <row r="41" spans="1:12" ht="14.25" customHeight="1">
      <c r="A41" s="4"/>
      <c r="B41" s="7" t="s">
        <v>51</v>
      </c>
      <c r="C41" s="4">
        <v>413</v>
      </c>
      <c r="D41" s="49">
        <v>2179</v>
      </c>
      <c r="E41" s="49">
        <v>2115</v>
      </c>
      <c r="F41" s="53">
        <v>2025</v>
      </c>
      <c r="G41" s="53">
        <v>1967</v>
      </c>
      <c r="H41" s="53">
        <v>1979</v>
      </c>
      <c r="I41" s="53">
        <v>1993</v>
      </c>
      <c r="J41" s="53">
        <v>1997</v>
      </c>
    </row>
    <row r="42" spans="1:12" ht="15.75" customHeight="1">
      <c r="A42" s="4"/>
      <c r="B42" s="54" t="s">
        <v>110</v>
      </c>
      <c r="C42" s="37" t="s">
        <v>124</v>
      </c>
      <c r="D42" s="57">
        <v>2179</v>
      </c>
      <c r="E42" s="58">
        <v>2115</v>
      </c>
      <c r="F42" s="58">
        <v>2025</v>
      </c>
      <c r="G42" s="60" t="s">
        <v>111</v>
      </c>
      <c r="H42" s="60" t="s">
        <v>111</v>
      </c>
      <c r="I42" s="60" t="s">
        <v>111</v>
      </c>
      <c r="J42" s="60" t="s">
        <v>111</v>
      </c>
    </row>
    <row r="43" spans="1:12" ht="29.25" customHeight="1">
      <c r="A43" s="4"/>
      <c r="B43" s="7" t="s">
        <v>52</v>
      </c>
      <c r="C43" s="4">
        <v>414</v>
      </c>
      <c r="D43" s="49">
        <v>1967</v>
      </c>
      <c r="E43" s="49">
        <v>1911</v>
      </c>
      <c r="F43" s="49">
        <v>1901</v>
      </c>
      <c r="G43" s="53">
        <v>1711</v>
      </c>
      <c r="H43" s="53">
        <v>1721</v>
      </c>
      <c r="I43" s="53">
        <v>1733</v>
      </c>
      <c r="J43" s="53">
        <v>1736</v>
      </c>
    </row>
    <row r="44" spans="1:12" ht="15.75" customHeight="1">
      <c r="A44" s="4"/>
      <c r="B44" s="54" t="s">
        <v>110</v>
      </c>
      <c r="C44" s="37" t="s">
        <v>125</v>
      </c>
      <c r="D44" s="57">
        <v>1967</v>
      </c>
      <c r="E44" s="58">
        <v>1911</v>
      </c>
      <c r="F44" s="58">
        <v>1901</v>
      </c>
      <c r="G44" s="60" t="s">
        <v>111</v>
      </c>
      <c r="H44" s="60" t="s">
        <v>111</v>
      </c>
      <c r="I44" s="60" t="s">
        <v>111</v>
      </c>
      <c r="J44" s="60" t="s">
        <v>111</v>
      </c>
    </row>
    <row r="45" spans="1:12" ht="29.25" customHeight="1">
      <c r="A45" s="4"/>
      <c r="B45" s="7" t="s">
        <v>53</v>
      </c>
      <c r="C45" s="37">
        <v>415</v>
      </c>
      <c r="D45" s="49">
        <v>521</v>
      </c>
      <c r="E45" s="49">
        <v>501</v>
      </c>
      <c r="F45" s="53">
        <v>469</v>
      </c>
      <c r="G45" s="49">
        <v>443</v>
      </c>
      <c r="H45" s="53">
        <v>446</v>
      </c>
      <c r="I45" s="53">
        <v>449</v>
      </c>
      <c r="J45" s="53">
        <v>450</v>
      </c>
    </row>
    <row r="46" spans="1:12" ht="14.25" customHeight="1">
      <c r="A46" s="4"/>
      <c r="B46" s="54" t="s">
        <v>110</v>
      </c>
      <c r="C46" s="37" t="s">
        <v>126</v>
      </c>
      <c r="D46" s="57">
        <v>521</v>
      </c>
      <c r="E46" s="58">
        <v>501</v>
      </c>
      <c r="F46" s="58">
        <v>469</v>
      </c>
      <c r="G46" s="60" t="s">
        <v>111</v>
      </c>
      <c r="H46" s="60" t="s">
        <v>111</v>
      </c>
      <c r="I46" s="60" t="s">
        <v>111</v>
      </c>
      <c r="J46" s="60" t="s">
        <v>111</v>
      </c>
    </row>
    <row r="47" spans="1:12" ht="16.5" customHeight="1">
      <c r="A47" s="4"/>
      <c r="B47" s="7" t="s">
        <v>54</v>
      </c>
      <c r="C47" s="4">
        <v>416</v>
      </c>
      <c r="D47" s="48">
        <v>0</v>
      </c>
      <c r="E47" s="48">
        <v>0</v>
      </c>
      <c r="F47" s="49">
        <v>0</v>
      </c>
      <c r="G47" s="53">
        <v>0</v>
      </c>
      <c r="H47" s="49">
        <v>0</v>
      </c>
      <c r="I47" s="53">
        <v>0</v>
      </c>
      <c r="J47" s="49">
        <v>0</v>
      </c>
    </row>
    <row r="48" spans="1:12" ht="15.75" customHeight="1">
      <c r="A48" s="4"/>
      <c r="B48" s="54" t="s">
        <v>110</v>
      </c>
      <c r="C48" s="37" t="s">
        <v>127</v>
      </c>
      <c r="D48" s="57">
        <v>0</v>
      </c>
      <c r="E48" s="58">
        <v>0</v>
      </c>
      <c r="F48" s="58">
        <v>0</v>
      </c>
      <c r="G48" s="60" t="s">
        <v>111</v>
      </c>
      <c r="H48" s="60" t="s">
        <v>111</v>
      </c>
      <c r="I48" s="60" t="s">
        <v>111</v>
      </c>
      <c r="J48" s="60" t="s">
        <v>111</v>
      </c>
      <c r="K48" s="73" t="str">
        <f>IF(L48-SUM('Формир и распред ТР'!D23:F23)=0,"V","ошибка! Стр.210а = сумме стр.401а-416а")</f>
        <v>V</v>
      </c>
      <c r="L48" s="31">
        <f>SUM(D48:F48)+SUM(D46:F46)+SUM(D44:F44)+SUM(D42:F42)+SUM(D40:F40)+SUM(D38:F38)+SUM(D36:F36)+SUM(D34:F34)+SUM(D32:F32)+SUM(D30:F30)+SUM(D28:F28)+SUM(D26:F26)+SUM(D24:F24)+SUM(D22:F22)+SUM(D20:F20)+SUM(D18:F18)</f>
        <v>36182</v>
      </c>
    </row>
    <row r="49" spans="1:11" ht="8.25" customHeight="1">
      <c r="B49" s="13"/>
      <c r="K49" s="74"/>
    </row>
    <row r="50" spans="1:11">
      <c r="A50" s="25"/>
      <c r="B50" s="12"/>
    </row>
  </sheetData>
  <sheetProtection password="D8C4" sheet="1" objects="1" scenarios="1"/>
  <mergeCells count="17">
    <mergeCell ref="F6:F7"/>
    <mergeCell ref="K48:K49"/>
    <mergeCell ref="I6:I7"/>
    <mergeCell ref="J6:J7"/>
    <mergeCell ref="G6:G7"/>
    <mergeCell ref="H6:H7"/>
    <mergeCell ref="A6:A7"/>
    <mergeCell ref="B6:B7"/>
    <mergeCell ref="C6:C7"/>
    <mergeCell ref="D6:D7"/>
    <mergeCell ref="E6:E7"/>
    <mergeCell ref="A2:J2"/>
    <mergeCell ref="A4:J4"/>
    <mergeCell ref="A5:B5"/>
    <mergeCell ref="E5:J5"/>
    <mergeCell ref="A3:E3"/>
    <mergeCell ref="F3:J3"/>
  </mergeCells>
  <dataValidations count="1">
    <dataValidation type="whole" allowBlank="1" showInputMessage="1" showErrorMessage="1" sqref="H45:J45 D8:F48 G8:J17 G19:J19 G21:J21 G23:J23 G25:J25 G27:J27 G29:J29 G31:J31 G33:J33 G35:J35 G37:J37 G39:J39 G41:J41 G43:J43 G47:J47">
      <formula1>0</formula1>
      <formula2>1000000</formula2>
    </dataValidation>
  </dataValidations>
  <pageMargins left="0.7" right="0.7" top="0.75" bottom="0.75" header="0.3" footer="0.3"/>
  <pageSetup paperSize="9" scale="77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3"/>
  <sheetViews>
    <sheetView view="pageBreakPreview" zoomScale="115" zoomScaleSheetLayoutView="115" workbookViewId="0">
      <selection activeCell="J18" sqref="J18"/>
    </sheetView>
  </sheetViews>
  <sheetFormatPr defaultRowHeight="15"/>
  <cols>
    <col min="1" max="1" width="4.5703125" customWidth="1"/>
    <col min="2" max="2" width="40.7109375" customWidth="1"/>
  </cols>
  <sheetData>
    <row r="1" spans="1:10" ht="28.5" customHeight="1">
      <c r="A1" s="61" t="s">
        <v>130</v>
      </c>
      <c r="B1" s="61"/>
      <c r="C1" s="61"/>
      <c r="D1" s="61"/>
      <c r="E1" s="61"/>
      <c r="F1" s="61"/>
      <c r="G1" s="61"/>
      <c r="H1" s="61"/>
      <c r="I1" s="61"/>
      <c r="J1" s="61"/>
    </row>
    <row r="2" spans="1:10" ht="20.25" customHeight="1">
      <c r="A2" s="66" t="s">
        <v>140</v>
      </c>
      <c r="B2" s="66"/>
      <c r="C2" s="66"/>
      <c r="D2" s="66"/>
      <c r="E2" s="67" t="str">
        <f>'маятник миграция'!D4</f>
        <v>МОСТОВСКОЙ РАЙОН</v>
      </c>
      <c r="F2" s="67"/>
      <c r="G2" s="67"/>
      <c r="H2" s="67"/>
      <c r="I2" s="67"/>
      <c r="J2" s="67"/>
    </row>
    <row r="3" spans="1:10" ht="21.75" customHeight="1">
      <c r="A3" s="68" t="s">
        <v>0</v>
      </c>
      <c r="B3" s="68"/>
      <c r="C3" s="68"/>
      <c r="D3" s="68"/>
      <c r="E3" s="68"/>
      <c r="F3" s="68"/>
      <c r="G3" s="68"/>
      <c r="H3" s="68"/>
      <c r="I3" s="68"/>
      <c r="J3" s="68"/>
    </row>
    <row r="4" spans="1:10">
      <c r="A4" s="69"/>
      <c r="B4" s="69"/>
      <c r="C4" s="10"/>
      <c r="D4" s="10"/>
      <c r="E4" s="70" t="s">
        <v>89</v>
      </c>
      <c r="F4" s="70"/>
      <c r="G4" s="70"/>
      <c r="H4" s="70"/>
      <c r="I4" s="70"/>
      <c r="J4" s="70"/>
    </row>
    <row r="5" spans="1:10">
      <c r="A5" s="71" t="s">
        <v>2</v>
      </c>
      <c r="B5" s="71" t="s">
        <v>3</v>
      </c>
      <c r="C5" s="71" t="s">
        <v>4</v>
      </c>
      <c r="D5" s="72" t="s">
        <v>63</v>
      </c>
      <c r="E5" s="72" t="s">
        <v>64</v>
      </c>
      <c r="F5" s="72" t="s">
        <v>65</v>
      </c>
      <c r="G5" s="72" t="s">
        <v>66</v>
      </c>
      <c r="H5" s="72" t="s">
        <v>67</v>
      </c>
      <c r="I5" s="71" t="s">
        <v>68</v>
      </c>
      <c r="J5" s="71" t="s">
        <v>109</v>
      </c>
    </row>
    <row r="6" spans="1:10">
      <c r="A6" s="71"/>
      <c r="B6" s="71"/>
      <c r="C6" s="71"/>
      <c r="D6" s="72"/>
      <c r="E6" s="72"/>
      <c r="F6" s="72"/>
      <c r="G6" s="72"/>
      <c r="H6" s="72"/>
      <c r="I6" s="71"/>
      <c r="J6" s="71"/>
    </row>
    <row r="7" spans="1:10" ht="18" customHeight="1">
      <c r="A7" s="20" t="s">
        <v>55</v>
      </c>
      <c r="B7" s="8" t="s">
        <v>56</v>
      </c>
      <c r="C7" s="4">
        <v>500</v>
      </c>
      <c r="D7" s="41"/>
      <c r="E7" s="43"/>
      <c r="F7" s="43"/>
      <c r="G7" s="43"/>
      <c r="H7" s="43"/>
      <c r="I7" s="43"/>
      <c r="J7" s="43"/>
    </row>
    <row r="8" spans="1:10" ht="39" customHeight="1">
      <c r="A8" s="4"/>
      <c r="B8" s="3" t="s">
        <v>27</v>
      </c>
      <c r="C8" s="4">
        <v>501</v>
      </c>
      <c r="D8" s="40">
        <f>'Формир и распред ТР'!D37/'Формир и распред ТР'!D12*100</f>
        <v>1.6184825148339859</v>
      </c>
      <c r="E8" s="40">
        <f>'Формир и распред ТР'!E37/'Формир и распред ТР'!E12*100</f>
        <v>1.3848058177317035</v>
      </c>
      <c r="F8" s="40">
        <f>'Формир и распред ТР'!F37/'Формир и распред ТР'!F12*100</f>
        <v>1.2528651802458846</v>
      </c>
      <c r="G8" s="40">
        <f>'Формир и распред ТР'!G37/'Формир и распред ТР'!G12*100</f>
        <v>1.1037468598000963</v>
      </c>
      <c r="H8" s="40">
        <f>'Формир и распред ТР'!H37/'Формир и распред ТР'!H12*100</f>
        <v>0.99776779711158325</v>
      </c>
      <c r="I8" s="40">
        <f>'Формир и распред ТР'!I37/'Формир и распред ТР'!I12*100</f>
        <v>0.88392080069625756</v>
      </c>
      <c r="J8" s="40">
        <f>'Формир и распред ТР'!J37/'Формир и распред ТР'!J12*100</f>
        <v>0.83012644310060479</v>
      </c>
    </row>
    <row r="9" spans="1:10" ht="15" customHeight="1">
      <c r="A9" s="4"/>
      <c r="B9" s="3" t="s">
        <v>57</v>
      </c>
      <c r="C9" s="4">
        <v>502</v>
      </c>
      <c r="D9" s="49">
        <v>3885</v>
      </c>
      <c r="E9" s="49">
        <v>3808</v>
      </c>
      <c r="F9" s="50">
        <v>3756</v>
      </c>
      <c r="G9" s="50">
        <v>3567</v>
      </c>
      <c r="H9" s="49">
        <v>3502.5</v>
      </c>
      <c r="I9" s="49">
        <v>3401.9</v>
      </c>
      <c r="J9" s="50">
        <v>3301.3</v>
      </c>
    </row>
    <row r="10" spans="1:10" ht="19.5" customHeight="1">
      <c r="A10" s="4"/>
      <c r="B10" s="7" t="s">
        <v>58</v>
      </c>
      <c r="C10" s="4">
        <v>503</v>
      </c>
      <c r="D10" s="40">
        <f>D9+'Формир и распред ТР'!D22</f>
        <v>29301</v>
      </c>
      <c r="E10" s="40">
        <f>E9+'Формир и распред ТР'!E22</f>
        <v>29624</v>
      </c>
      <c r="F10" s="40">
        <f>F9+'Формир и распред ТР'!F22</f>
        <v>29544</v>
      </c>
      <c r="G10" s="40">
        <f>G9+'Формир и распред ТР'!G22</f>
        <v>28757</v>
      </c>
      <c r="H10" s="40">
        <f>H9+'Формир и распред ТР'!H22</f>
        <v>28726.5</v>
      </c>
      <c r="I10" s="40">
        <f>I9+'Формир и распред ТР'!I22</f>
        <v>28689.9</v>
      </c>
      <c r="J10" s="40">
        <f>J9+'Формир и распред ТР'!J22</f>
        <v>28682.3</v>
      </c>
    </row>
    <row r="11" spans="1:10" ht="27.75" customHeight="1">
      <c r="A11" s="4"/>
      <c r="B11" s="9" t="s">
        <v>59</v>
      </c>
      <c r="C11" s="4">
        <v>504</v>
      </c>
      <c r="D11" s="40">
        <f>D9/D10*100</f>
        <v>13.258933142213577</v>
      </c>
      <c r="E11" s="40">
        <f t="shared" ref="E11:J11" si="0">E9/E10*100</f>
        <v>12.854442344045369</v>
      </c>
      <c r="F11" s="40">
        <f t="shared" si="0"/>
        <v>12.713241267262386</v>
      </c>
      <c r="G11" s="40">
        <f t="shared" si="0"/>
        <v>12.40393643286852</v>
      </c>
      <c r="H11" s="40">
        <f t="shared" si="0"/>
        <v>12.192574800271526</v>
      </c>
      <c r="I11" s="40">
        <f t="shared" si="0"/>
        <v>11.857482946960427</v>
      </c>
      <c r="J11" s="40">
        <f t="shared" si="0"/>
        <v>11.509885887812345</v>
      </c>
    </row>
    <row r="12" spans="1:10" ht="38.25" customHeight="1">
      <c r="A12" s="6"/>
      <c r="B12" s="7" t="s">
        <v>93</v>
      </c>
      <c r="C12" s="4">
        <v>505</v>
      </c>
      <c r="D12" s="48">
        <v>366</v>
      </c>
      <c r="E12" s="51">
        <v>337</v>
      </c>
      <c r="F12" s="51">
        <v>348</v>
      </c>
      <c r="G12" s="50">
        <v>220</v>
      </c>
      <c r="H12" s="50">
        <v>181</v>
      </c>
      <c r="I12" s="50">
        <v>133</v>
      </c>
      <c r="J12" s="50">
        <v>150</v>
      </c>
    </row>
    <row r="13" spans="1:10" ht="41.25" customHeight="1">
      <c r="A13" s="6"/>
      <c r="B13" s="7" t="s">
        <v>60</v>
      </c>
      <c r="C13" s="4">
        <v>506</v>
      </c>
      <c r="D13" s="48">
        <v>272</v>
      </c>
      <c r="E13" s="51">
        <v>199</v>
      </c>
      <c r="F13" s="51">
        <v>328</v>
      </c>
      <c r="G13" s="50">
        <v>523</v>
      </c>
      <c r="H13" s="50">
        <v>212</v>
      </c>
      <c r="I13" s="50">
        <v>130</v>
      </c>
      <c r="J13" s="50">
        <v>100</v>
      </c>
    </row>
  </sheetData>
  <sheetProtection password="D8C4" sheet="1" objects="1" scenarios="1"/>
  <mergeCells count="16">
    <mergeCell ref="G5:G6"/>
    <mergeCell ref="H5:H6"/>
    <mergeCell ref="I5:I6"/>
    <mergeCell ref="J5:J6"/>
    <mergeCell ref="A1:J1"/>
    <mergeCell ref="A3:J3"/>
    <mergeCell ref="A4:B4"/>
    <mergeCell ref="E4:J4"/>
    <mergeCell ref="A5:A6"/>
    <mergeCell ref="B5:B6"/>
    <mergeCell ref="C5:C6"/>
    <mergeCell ref="D5:D6"/>
    <mergeCell ref="E5:E6"/>
    <mergeCell ref="F5:F6"/>
    <mergeCell ref="E2:J2"/>
    <mergeCell ref="A2:D2"/>
  </mergeCells>
  <dataValidations count="1">
    <dataValidation type="whole" allowBlank="1" showInputMessage="1" showErrorMessage="1" sqref="D9:J9 D12:J13">
      <formula1>0</formula1>
      <formula2>1000000</formula2>
    </dataValidation>
  </dataValidations>
  <pageMargins left="0.7" right="0.7" top="0.75" bottom="0.75" header="0.3" footer="0.3"/>
  <pageSetup paperSize="9" scale="73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rgb="FF92D050"/>
  </sheetPr>
  <dimension ref="A1:I61"/>
  <sheetViews>
    <sheetView view="pageBreakPreview" zoomScale="115" zoomScaleSheetLayoutView="115" workbookViewId="0">
      <selection activeCell="K22" sqref="K22"/>
    </sheetView>
  </sheetViews>
  <sheetFormatPr defaultRowHeight="15"/>
  <cols>
    <col min="1" max="1" width="3.42578125" customWidth="1"/>
    <col min="2" max="2" width="39.140625" customWidth="1"/>
    <col min="3" max="3" width="6.42578125" customWidth="1"/>
    <col min="4" max="4" width="9.5703125" customWidth="1"/>
    <col min="7" max="7" width="8" customWidth="1"/>
    <col min="8" max="8" width="8.5703125" customWidth="1"/>
  </cols>
  <sheetData>
    <row r="1" spans="1:9" ht="14.25" customHeight="1"/>
    <row r="2" spans="1:9" ht="17.25" customHeight="1">
      <c r="A2" s="66" t="s">
        <v>128</v>
      </c>
      <c r="B2" s="66"/>
      <c r="C2" s="66"/>
      <c r="D2" s="67" t="s">
        <v>140</v>
      </c>
      <c r="E2" s="67"/>
      <c r="F2" s="67"/>
      <c r="G2" s="67"/>
      <c r="H2" s="67"/>
    </row>
    <row r="3" spans="1:9" ht="15" customHeight="1">
      <c r="A3" s="61" t="str">
        <f>'маятник миграция'!D4</f>
        <v>МОСТОВСКОЙ РАЙОН</v>
      </c>
      <c r="B3" s="61"/>
      <c r="C3" s="61"/>
      <c r="D3" s="61"/>
      <c r="E3" s="61"/>
      <c r="F3" s="61"/>
      <c r="G3" s="61"/>
      <c r="H3" s="61"/>
    </row>
    <row r="4" spans="1:9" ht="15.75" customHeight="1">
      <c r="A4" s="68" t="s">
        <v>0</v>
      </c>
      <c r="B4" s="68"/>
      <c r="C4" s="68"/>
      <c r="D4" s="68"/>
      <c r="E4" s="68"/>
      <c r="F4" s="68"/>
      <c r="G4" s="68"/>
      <c r="H4" s="68"/>
    </row>
    <row r="5" spans="1:9">
      <c r="A5" s="69"/>
      <c r="B5" s="69"/>
      <c r="C5" s="10"/>
      <c r="D5" s="70" t="s">
        <v>1</v>
      </c>
      <c r="E5" s="70"/>
      <c r="F5" s="70"/>
      <c r="G5" s="70"/>
      <c r="H5" s="70"/>
    </row>
    <row r="6" spans="1:9" ht="19.5" customHeight="1">
      <c r="A6" s="71" t="s">
        <v>2</v>
      </c>
      <c r="B6" s="71" t="s">
        <v>3</v>
      </c>
      <c r="C6" s="71" t="s">
        <v>4</v>
      </c>
      <c r="D6" s="78" t="s">
        <v>67</v>
      </c>
      <c r="E6" s="78" t="s">
        <v>68</v>
      </c>
      <c r="F6" s="72" t="s">
        <v>109</v>
      </c>
      <c r="G6" s="71" t="s">
        <v>5</v>
      </c>
      <c r="H6" s="71"/>
    </row>
    <row r="7" spans="1:9">
      <c r="A7" s="71"/>
      <c r="B7" s="71"/>
      <c r="C7" s="71"/>
      <c r="D7" s="79"/>
      <c r="E7" s="79"/>
      <c r="F7" s="72"/>
      <c r="G7" s="1" t="s">
        <v>66</v>
      </c>
      <c r="H7" s="1" t="s">
        <v>65</v>
      </c>
    </row>
    <row r="8" spans="1:9" ht="27.75" customHeight="1">
      <c r="A8" s="5"/>
      <c r="B8" s="2" t="s">
        <v>61</v>
      </c>
      <c r="C8" s="4">
        <v>10</v>
      </c>
      <c r="D8" s="26">
        <f>'Формир и распред ТР'!H7/1000</f>
        <v>70.908000000000001</v>
      </c>
      <c r="E8" s="26">
        <f>'Формир и распред ТР'!I7/1000</f>
        <v>70.92</v>
      </c>
      <c r="F8" s="26">
        <f>'Формир и распред ТР'!J7/1000</f>
        <v>70.930000000000007</v>
      </c>
      <c r="G8" s="26">
        <f>'Формир и распред ТР'!G7/1000</f>
        <v>70.884</v>
      </c>
      <c r="H8" s="26">
        <f>'Формир и распред ТР'!F7/1000</f>
        <v>70.855999999999995</v>
      </c>
      <c r="I8" s="15"/>
    </row>
    <row r="9" spans="1:9" ht="13.5" customHeight="1">
      <c r="A9" s="4"/>
      <c r="B9" s="3" t="s">
        <v>6</v>
      </c>
      <c r="C9" s="4">
        <v>11</v>
      </c>
      <c r="D9" s="26">
        <f>'Формир и распред ТР'!H8/1000</f>
        <v>35.808999999999997</v>
      </c>
      <c r="E9" s="26">
        <f>'Формир и распред ТР'!I8/1000</f>
        <v>35.814999999999998</v>
      </c>
      <c r="F9" s="26">
        <f>'Формир и распред ТР'!J8/1000</f>
        <v>35.82</v>
      </c>
      <c r="G9" s="26">
        <f>'Формир и распред ТР'!G8/1000</f>
        <v>35.795999999999999</v>
      </c>
      <c r="H9" s="26">
        <f>'Формир и распред ТР'!F8/1000</f>
        <v>35.76</v>
      </c>
      <c r="I9" s="15"/>
    </row>
    <row r="10" spans="1:9" ht="13.5" customHeight="1">
      <c r="A10" s="4"/>
      <c r="B10" s="3" t="s">
        <v>7</v>
      </c>
      <c r="C10" s="4">
        <v>12</v>
      </c>
      <c r="D10" s="26">
        <f>'Формир и распред ТР'!H9/1000</f>
        <v>35.098999999999997</v>
      </c>
      <c r="E10" s="26">
        <f>'Формир и распред ТР'!I9/1000</f>
        <v>35.104999999999997</v>
      </c>
      <c r="F10" s="26">
        <f>'Формир и распред ТР'!J9/1000</f>
        <v>35.11</v>
      </c>
      <c r="G10" s="26">
        <f>'Формир и распред ТР'!G9/1000</f>
        <v>35.088000000000001</v>
      </c>
      <c r="H10" s="26">
        <f>'Формир и распред ТР'!F9/1000</f>
        <v>35.095999999999997</v>
      </c>
      <c r="I10" s="15"/>
    </row>
    <row r="11" spans="1:9" ht="27.75" customHeight="1">
      <c r="A11" s="5" t="s">
        <v>8</v>
      </c>
      <c r="B11" s="2" t="s">
        <v>9</v>
      </c>
      <c r="C11" s="4">
        <v>100</v>
      </c>
      <c r="D11" s="26">
        <f>'Формир и распред ТР'!H10/1000</f>
        <v>40.909999999999997</v>
      </c>
      <c r="E11" s="26">
        <f>'Формир и распред ТР'!I10/1000</f>
        <v>40.686999999999998</v>
      </c>
      <c r="F11" s="26">
        <f>'Формир и распред ТР'!J10/1000</f>
        <v>40.459000000000003</v>
      </c>
      <c r="G11" s="26">
        <f>'Формир и распред ТР'!G10/1000</f>
        <v>40.914000000000001</v>
      </c>
      <c r="H11" s="26">
        <f>'Формир и распред ТР'!F10/1000</f>
        <v>41.417000000000002</v>
      </c>
    </row>
    <row r="12" spans="1:9" ht="40.5" customHeight="1">
      <c r="A12" s="4"/>
      <c r="B12" s="3" t="s">
        <v>10</v>
      </c>
      <c r="C12" s="4">
        <v>110</v>
      </c>
      <c r="D12" s="26">
        <f>'Формир и распред ТР'!H11/1000</f>
        <v>38.991999999999997</v>
      </c>
      <c r="E12" s="26">
        <f>'Формир и распред ТР'!I11/1000</f>
        <v>38.78</v>
      </c>
      <c r="F12" s="26">
        <f>'Формир и распред ТР'!J11/1000</f>
        <v>38.593000000000004</v>
      </c>
      <c r="G12" s="26">
        <f>'Формир и распред ТР'!G11/1000</f>
        <v>39.234000000000002</v>
      </c>
      <c r="H12" s="26">
        <f>'Формир и распред ТР'!F11/1000</f>
        <v>39.511000000000003</v>
      </c>
    </row>
    <row r="13" spans="1:9" ht="24.75" customHeight="1">
      <c r="A13" s="4"/>
      <c r="B13" s="3" t="s">
        <v>11</v>
      </c>
      <c r="C13" s="4">
        <v>111</v>
      </c>
      <c r="D13" s="26">
        <f>'Формир и распред ТР'!H12/1000</f>
        <v>37.183</v>
      </c>
      <c r="E13" s="26">
        <f>'Формир и распред ТР'!I12/1000</f>
        <v>36.768000000000001</v>
      </c>
      <c r="F13" s="26">
        <f>'Формир и распред ТР'!J12/1000</f>
        <v>36.380000000000003</v>
      </c>
      <c r="G13" s="26">
        <f>'Формир и распред ТР'!G12/1000</f>
        <v>37.417999999999999</v>
      </c>
      <c r="H13" s="26">
        <f>'Формир и распред ТР'!F12/1000</f>
        <v>38.392000000000003</v>
      </c>
    </row>
    <row r="14" spans="1:9" ht="26.25" customHeight="1">
      <c r="A14" s="4"/>
      <c r="B14" s="3" t="s">
        <v>12</v>
      </c>
      <c r="C14" s="4">
        <v>112</v>
      </c>
      <c r="D14" s="26">
        <f>'Формир и распред ТР'!H13/1000</f>
        <v>1.167</v>
      </c>
      <c r="E14" s="26">
        <f>'Формир и распред ТР'!I13/1000</f>
        <v>1.298</v>
      </c>
      <c r="F14" s="26">
        <f>'Формир и распред ТР'!J13/1000</f>
        <v>1.4279999999999999</v>
      </c>
      <c r="G14" s="26">
        <f>'Формир и распред ТР'!G13/1000</f>
        <v>1.163</v>
      </c>
      <c r="H14" s="26">
        <f>'Формир и распред ТР'!F13/1000</f>
        <v>0.73</v>
      </c>
    </row>
    <row r="15" spans="1:9" ht="39" customHeight="1">
      <c r="A15" s="4"/>
      <c r="B15" s="3" t="s">
        <v>13</v>
      </c>
      <c r="C15" s="37">
        <v>113</v>
      </c>
      <c r="D15" s="26">
        <f>'Формир и распред ТР'!H14/1000</f>
        <v>0.64200000000000002</v>
      </c>
      <c r="E15" s="26">
        <f>'Формир и распред ТР'!I14/1000</f>
        <v>0.71399999999999997</v>
      </c>
      <c r="F15" s="26">
        <f>'Формир и распред ТР'!J14/1000</f>
        <v>0.78500000000000003</v>
      </c>
      <c r="G15" s="26">
        <f>'Формир и распред ТР'!G14/1000</f>
        <v>0.65300000000000002</v>
      </c>
      <c r="H15" s="26">
        <f>'Формир и распред ТР'!F14/1000</f>
        <v>0.38900000000000001</v>
      </c>
    </row>
    <row r="16" spans="1:9" ht="15.75" customHeight="1">
      <c r="A16" s="4"/>
      <c r="B16" s="3" t="s">
        <v>14</v>
      </c>
      <c r="C16" s="4">
        <v>120</v>
      </c>
      <c r="D16" s="26">
        <f>'Формир и распред ТР'!H15/1000</f>
        <v>0.15</v>
      </c>
      <c r="E16" s="26">
        <f>'Формир и распред ТР'!I15/1000</f>
        <v>0.15</v>
      </c>
      <c r="F16" s="26">
        <f>'Формир и распред ТР'!J15/1000</f>
        <v>0.15</v>
      </c>
      <c r="G16" s="26">
        <f>'Формир и распред ТР'!G15/1000</f>
        <v>0.16300000000000001</v>
      </c>
      <c r="H16" s="26">
        <f>'Формир и распред ТР'!F15/1000</f>
        <v>0.08</v>
      </c>
    </row>
    <row r="17" spans="1:8" ht="16.5" customHeight="1">
      <c r="A17" s="4"/>
      <c r="B17" s="3" t="s">
        <v>15</v>
      </c>
      <c r="C17" s="4">
        <v>130</v>
      </c>
      <c r="D17" s="26">
        <f>'Формир и распред ТР'!H16/1000</f>
        <v>-0.12</v>
      </c>
      <c r="E17" s="26">
        <f>'Формир и распред ТР'!I16/1000</f>
        <v>-0.12</v>
      </c>
      <c r="F17" s="26">
        <f>'Формир и распред ТР'!J16/1000</f>
        <v>-0.12</v>
      </c>
      <c r="G17" s="26">
        <f>'Формир и распред ТР'!G16/1000</f>
        <v>-0.11899999999999999</v>
      </c>
      <c r="H17" s="26">
        <f>'Формир и распред ТР'!F16/1000</f>
        <v>-0.60899999999999999</v>
      </c>
    </row>
    <row r="18" spans="1:8" ht="25.5" customHeight="1">
      <c r="A18" s="4"/>
      <c r="B18" s="3" t="s">
        <v>16</v>
      </c>
      <c r="C18" s="4">
        <v>140</v>
      </c>
      <c r="D18" s="26">
        <f>'Формир и распред ТР'!H17/1000</f>
        <v>-0.13</v>
      </c>
      <c r="E18" s="26">
        <f>'Формир и распред ТР'!I17/1000</f>
        <v>-0.13500000000000001</v>
      </c>
      <c r="F18" s="26">
        <f>'Формир и распред ТР'!J17/1000</f>
        <v>-0.14000000000000001</v>
      </c>
      <c r="G18" s="26">
        <f>'Формир и распред ТР'!G17/1000</f>
        <v>-0.127</v>
      </c>
      <c r="H18" s="26">
        <f>'Формир и распред ТР'!F17/1000</f>
        <v>-6.3E-2</v>
      </c>
    </row>
    <row r="19" spans="1:8" ht="39" customHeight="1">
      <c r="A19" s="4"/>
      <c r="B19" s="3" t="s">
        <v>17</v>
      </c>
      <c r="C19" s="4">
        <v>150</v>
      </c>
      <c r="D19" s="26">
        <f>'Формир и распред ТР'!H18/1000</f>
        <v>3.827</v>
      </c>
      <c r="E19" s="26">
        <f>'Формир и распред ТР'!I18/1000</f>
        <v>4.024</v>
      </c>
      <c r="F19" s="26">
        <f>'Формир и распред ТР'!J18/1000</f>
        <v>4.1890000000000001</v>
      </c>
      <c r="G19" s="26">
        <f>'Формир и распред ТР'!G18/1000</f>
        <v>3.5790000000000002</v>
      </c>
      <c r="H19" s="26">
        <f>'Формир и распред ТР'!F18/1000</f>
        <v>3.617</v>
      </c>
    </row>
    <row r="20" spans="1:8" ht="26.25" customHeight="1">
      <c r="A20" s="4"/>
      <c r="B20" s="3" t="s">
        <v>18</v>
      </c>
      <c r="C20" s="4">
        <v>151</v>
      </c>
      <c r="D20" s="26">
        <f>'Формир и распред ТР'!H19/1000</f>
        <v>0.18</v>
      </c>
      <c r="E20" s="26">
        <f>'Формир и распред ТР'!I19/1000</f>
        <v>0.2</v>
      </c>
      <c r="F20" s="26">
        <f>'Формир и распред ТР'!J19/1000</f>
        <v>0.20499999999999999</v>
      </c>
      <c r="G20" s="26">
        <f>'Формир и распред ТР'!G19/1000</f>
        <v>0.14000000000000001</v>
      </c>
      <c r="H20" s="26">
        <f>'Формир и распред ТР'!F19/1000</f>
        <v>0.193</v>
      </c>
    </row>
    <row r="21" spans="1:8" ht="27" customHeight="1">
      <c r="A21" s="4"/>
      <c r="B21" s="3" t="s">
        <v>19</v>
      </c>
      <c r="C21" s="4">
        <v>152</v>
      </c>
      <c r="D21" s="26">
        <f>'Формир и распред ТР'!H20/1000</f>
        <v>3.6469999999999998</v>
      </c>
      <c r="E21" s="26">
        <f>'Формир и распред ТР'!I20/1000</f>
        <v>3.8239999999999998</v>
      </c>
      <c r="F21" s="26">
        <f>'Формир и распред ТР'!J20/1000</f>
        <v>3.984</v>
      </c>
      <c r="G21" s="26">
        <f>'Формир и распред ТР'!G20/1000</f>
        <v>3.4390000000000001</v>
      </c>
      <c r="H21" s="26">
        <f>'Формир и распред ТР'!F20/1000</f>
        <v>3.4239999999999999</v>
      </c>
    </row>
    <row r="22" spans="1:8" ht="29.25" customHeight="1">
      <c r="A22" s="5" t="s">
        <v>20</v>
      </c>
      <c r="B22" s="2" t="s">
        <v>21</v>
      </c>
      <c r="C22" s="4">
        <v>200</v>
      </c>
      <c r="D22" s="26">
        <f>'Формир и распред ТР'!H21/1000</f>
        <v>40.909999999999997</v>
      </c>
      <c r="E22" s="26">
        <f>'Формир и распред ТР'!I21/1000</f>
        <v>40.686999999999998</v>
      </c>
      <c r="F22" s="26">
        <f>'Формир и распред ТР'!J21/1000</f>
        <v>40.459000000000003</v>
      </c>
      <c r="G22" s="26">
        <f>'Формир и распред ТР'!G21/1000</f>
        <v>40.914000000000001</v>
      </c>
      <c r="H22" s="26">
        <f>'Формир и распред ТР'!F21/1000</f>
        <v>41.417000000000002</v>
      </c>
    </row>
    <row r="23" spans="1:8" ht="28.5" customHeight="1">
      <c r="A23" s="5"/>
      <c r="B23" s="3" t="s">
        <v>62</v>
      </c>
      <c r="C23" s="4">
        <v>210</v>
      </c>
      <c r="D23" s="26">
        <f>'Формир и распред ТР'!H22/1000</f>
        <v>25.224</v>
      </c>
      <c r="E23" s="26">
        <f>'Формир и распред ТР'!I22/1000</f>
        <v>25.288</v>
      </c>
      <c r="F23" s="26">
        <f>'Формир и распред ТР'!J22/1000</f>
        <v>25.381</v>
      </c>
      <c r="G23" s="26">
        <f>'Формир и распред ТР'!G22/1000</f>
        <v>25.19</v>
      </c>
      <c r="H23" s="26">
        <f>'Формир и распред ТР'!F22/1000</f>
        <v>25.788</v>
      </c>
    </row>
    <row r="24" spans="1:8" ht="29.25" customHeight="1">
      <c r="A24" s="4"/>
      <c r="B24" s="3" t="s">
        <v>22</v>
      </c>
      <c r="C24" s="4">
        <v>220</v>
      </c>
      <c r="D24" s="26">
        <f>'Формир и распред ТР'!H28/1000</f>
        <v>15.686</v>
      </c>
      <c r="E24" s="26">
        <f>'Формир и распред ТР'!I28/1000</f>
        <v>15.398999999999999</v>
      </c>
      <c r="F24" s="26">
        <f>'Формир и распред ТР'!J28/1000</f>
        <v>15.077999999999999</v>
      </c>
      <c r="G24" s="26">
        <f>'Формир и распред ТР'!G28/1000</f>
        <v>15.724</v>
      </c>
      <c r="H24" s="26">
        <f>'Формир и распред ТР'!F28/1000</f>
        <v>15.629</v>
      </c>
    </row>
    <row r="25" spans="1:8" ht="26.25" customHeight="1">
      <c r="A25" s="4"/>
      <c r="B25" s="3" t="s">
        <v>23</v>
      </c>
      <c r="C25" s="37">
        <v>221</v>
      </c>
      <c r="D25" s="26">
        <f>'Формир и распред ТР'!H29/1000</f>
        <v>0.71</v>
      </c>
      <c r="E25" s="26">
        <f>'Формир и распред ТР'!I29/1000</f>
        <v>0.76</v>
      </c>
      <c r="F25" s="26">
        <f>'Формир и распред ТР'!J29/1000</f>
        <v>0.73799999999999999</v>
      </c>
      <c r="G25" s="26">
        <f>'Формир и распред ТР'!G29/1000</f>
        <v>0.63400000000000001</v>
      </c>
      <c r="H25" s="26">
        <f>'Формир и распред ТР'!F29/1000</f>
        <v>0.90900000000000003</v>
      </c>
    </row>
    <row r="26" spans="1:8" ht="38.25" customHeight="1">
      <c r="A26" s="4"/>
      <c r="B26" s="3" t="s">
        <v>25</v>
      </c>
      <c r="C26" s="37">
        <v>222</v>
      </c>
      <c r="D26" s="26">
        <f>'Формир и распред ТР'!H37/1000</f>
        <v>0.371</v>
      </c>
      <c r="E26" s="26">
        <f>'Формир и распред ТР'!I37/1000</f>
        <v>0.32500000000000001</v>
      </c>
      <c r="F26" s="26">
        <f>'Формир и распред ТР'!J37/1000</f>
        <v>0.30199999999999999</v>
      </c>
      <c r="G26" s="26">
        <f>'Формир и распред ТР'!G37/1000</f>
        <v>0.41299999999999998</v>
      </c>
      <c r="H26" s="26">
        <f>'Формир и распред ТР'!F37/1000</f>
        <v>0.48099999999999998</v>
      </c>
    </row>
    <row r="27" spans="1:8" ht="40.5" customHeight="1">
      <c r="A27" s="4"/>
      <c r="B27" s="3" t="s">
        <v>26</v>
      </c>
      <c r="C27" s="37">
        <v>223</v>
      </c>
      <c r="D27" s="26">
        <f>'Формир и распред ТР'!H38/1000</f>
        <v>14.605</v>
      </c>
      <c r="E27" s="26">
        <f>'Формир и распред ТР'!I38/1000</f>
        <v>14.314</v>
      </c>
      <c r="F27" s="26">
        <f>'Формир и распред ТР'!J38/1000</f>
        <v>14.038</v>
      </c>
      <c r="G27" s="26">
        <f>'Формир и распред ТР'!G38/1000</f>
        <v>14.677</v>
      </c>
      <c r="H27" s="26">
        <f>'Формир и распред ТР'!F38/1000</f>
        <v>14.239000000000001</v>
      </c>
    </row>
    <row r="28" spans="1:8" ht="42.75" customHeight="1">
      <c r="A28" s="5" t="s">
        <v>28</v>
      </c>
      <c r="B28" s="2" t="s">
        <v>29</v>
      </c>
      <c r="C28" s="4">
        <v>300</v>
      </c>
      <c r="D28" s="21">
        <f>'распред по ФС и ВЭД'!H8/1000</f>
        <v>25.224</v>
      </c>
      <c r="E28" s="21">
        <f>'распред по ФС и ВЭД'!I8/1000</f>
        <v>25.288</v>
      </c>
      <c r="F28" s="21">
        <f>'распред по ФС и ВЭД'!J8/1000</f>
        <v>25.381</v>
      </c>
      <c r="G28" s="21">
        <f>'распред по ФС и ВЭД'!G8/1000</f>
        <v>25.19</v>
      </c>
      <c r="H28" s="21">
        <f>'распред по ФС и ВЭД'!F8/1000</f>
        <v>25.788</v>
      </c>
    </row>
    <row r="29" spans="1:8" ht="16.5" customHeight="1">
      <c r="A29" s="4"/>
      <c r="B29" s="3" t="s">
        <v>30</v>
      </c>
      <c r="C29" s="4">
        <v>310</v>
      </c>
      <c r="D29" s="21">
        <f>'распред по ФС и ВЭД'!H9/1000</f>
        <v>5.41</v>
      </c>
      <c r="E29" s="21">
        <f>'распред по ФС и ВЭД'!I9/1000</f>
        <v>5.415</v>
      </c>
      <c r="F29" s="21">
        <f>'распред по ФС и ВЭД'!J9/1000</f>
        <v>5.42</v>
      </c>
      <c r="G29" s="21">
        <f>'распред по ФС и ВЭД'!G9/1000</f>
        <v>5.407</v>
      </c>
      <c r="H29" s="21">
        <f>'распред по ФС и ВЭД'!F9/1000</f>
        <v>5.35</v>
      </c>
    </row>
    <row r="30" spans="1:8" ht="16.5" customHeight="1">
      <c r="A30" s="4"/>
      <c r="B30" s="3" t="s">
        <v>31</v>
      </c>
      <c r="C30" s="4">
        <v>320</v>
      </c>
      <c r="D30" s="21">
        <f>'распред по ФС и ВЭД'!H10/1000</f>
        <v>0.77400000000000002</v>
      </c>
      <c r="E30" s="21">
        <f>'распред по ФС и ВЭД'!I10/1000</f>
        <v>0.73199999999999998</v>
      </c>
      <c r="F30" s="21">
        <f>'распред по ФС и ВЭД'!J10/1000</f>
        <v>0.67900000000000005</v>
      </c>
      <c r="G30" s="21">
        <f>'распред по ФС и ВЭД'!G10/1000</f>
        <v>0.83199999999999996</v>
      </c>
      <c r="H30" s="21">
        <f>'распред по ФС и ВЭД'!F10/1000</f>
        <v>0.92600000000000005</v>
      </c>
    </row>
    <row r="31" spans="1:8" ht="26.25" customHeight="1">
      <c r="A31" s="4"/>
      <c r="B31" s="3" t="s">
        <v>32</v>
      </c>
      <c r="C31" s="4">
        <v>330</v>
      </c>
      <c r="D31" s="21">
        <f>'распред по ФС и ВЭД'!H11/1000</f>
        <v>0.5</v>
      </c>
      <c r="E31" s="21">
        <f>'распред по ФС и ВЭД'!I11/1000</f>
        <v>0.5</v>
      </c>
      <c r="F31" s="21">
        <f>'распред по ФС и ВЭД'!J11/1000</f>
        <v>0.5</v>
      </c>
      <c r="G31" s="21">
        <f>'распред по ФС и ВЭД'!G11/1000</f>
        <v>0.45800000000000002</v>
      </c>
      <c r="H31" s="21">
        <f>'распред по ФС и ВЭД'!F11/1000</f>
        <v>0.502</v>
      </c>
    </row>
    <row r="32" spans="1:8" ht="13.5" customHeight="1">
      <c r="A32" s="4"/>
      <c r="B32" s="3" t="s">
        <v>33</v>
      </c>
      <c r="C32" s="4">
        <v>340</v>
      </c>
      <c r="D32" s="21">
        <f>'распред по ФС и ВЭД'!H12/1000</f>
        <v>18.34</v>
      </c>
      <c r="E32" s="21">
        <f>'распред по ФС и ВЭД'!I12/1000</f>
        <v>18.440999999999999</v>
      </c>
      <c r="F32" s="21">
        <f>'распред по ФС и ВЭД'!J12/1000</f>
        <v>18.582000000000001</v>
      </c>
      <c r="G32" s="21">
        <f>'распред по ФС и ВЭД'!G12/1000</f>
        <v>18.292999999999999</v>
      </c>
      <c r="H32" s="21">
        <f>'распред по ФС и ВЭД'!F12/1000</f>
        <v>18.809999999999999</v>
      </c>
    </row>
    <row r="33" spans="1:8" ht="64.5" customHeight="1">
      <c r="A33" s="6"/>
      <c r="B33" s="3" t="s">
        <v>34</v>
      </c>
      <c r="C33" s="37">
        <v>341</v>
      </c>
      <c r="D33" s="21">
        <f>'распред по ФС и ВЭД'!H13/1000</f>
        <v>14.302</v>
      </c>
      <c r="E33" s="21">
        <f>'распред по ФС и ВЭД'!I13/1000</f>
        <v>14.253</v>
      </c>
      <c r="F33" s="21">
        <f>'распред по ФС и ВЭД'!J13/1000</f>
        <v>14.226000000000001</v>
      </c>
      <c r="G33" s="21">
        <f>'распред по ФС и ВЭД'!G13/1000</f>
        <v>14.087</v>
      </c>
      <c r="H33" s="21">
        <f>'распред по ФС и ВЭД'!F13/1000</f>
        <v>13.898</v>
      </c>
    </row>
    <row r="34" spans="1:8" ht="15" customHeight="1">
      <c r="A34" s="4"/>
      <c r="B34" s="3" t="s">
        <v>35</v>
      </c>
      <c r="C34" s="4">
        <v>342</v>
      </c>
      <c r="D34" s="21">
        <f>'распред по ФС и ВЭД'!H14/1000</f>
        <v>4.0380000000000003</v>
      </c>
      <c r="E34" s="21">
        <f>'распред по ФС и ВЭД'!I14/1000</f>
        <v>4.1879999999999997</v>
      </c>
      <c r="F34" s="21">
        <f>'распред по ФС и ВЭД'!J14/1000</f>
        <v>4.3559999999999999</v>
      </c>
      <c r="G34" s="21">
        <f>'распред по ФС и ВЭД'!G14/1000</f>
        <v>4.2060000000000004</v>
      </c>
      <c r="H34" s="21">
        <f>'распред по ФС и ВЭД'!F14/1000</f>
        <v>4.9119999999999999</v>
      </c>
    </row>
    <row r="35" spans="1:8" ht="28.5" customHeight="1">
      <c r="A35" s="4"/>
      <c r="B35" s="3" t="s">
        <v>36</v>
      </c>
      <c r="C35" s="4">
        <v>350</v>
      </c>
      <c r="D35" s="21">
        <f>'распред по ФС и ВЭД'!H15/1000</f>
        <v>0.2</v>
      </c>
      <c r="E35" s="21">
        <f>'распред по ФС и ВЭД'!I15/1000</f>
        <v>0.2</v>
      </c>
      <c r="F35" s="21">
        <f>'распред по ФС и ВЭД'!J15/1000</f>
        <v>0.2</v>
      </c>
      <c r="G35" s="21">
        <f>'распред по ФС и ВЭД'!G15/1000</f>
        <v>0.2</v>
      </c>
      <c r="H35" s="21">
        <f>'распред по ФС и ВЭД'!F15/1000</f>
        <v>0.2</v>
      </c>
    </row>
    <row r="36" spans="1:8" ht="30" customHeight="1">
      <c r="A36" s="5" t="s">
        <v>37</v>
      </c>
      <c r="B36" s="2" t="s">
        <v>38</v>
      </c>
      <c r="C36" s="4">
        <v>400</v>
      </c>
      <c r="D36" s="21">
        <f>'распред по ФС и ВЭД'!H16/1000</f>
        <v>25.224</v>
      </c>
      <c r="E36" s="21">
        <f>'распред по ФС и ВЭД'!I16/1000</f>
        <v>25.288</v>
      </c>
      <c r="F36" s="21">
        <f>'распред по ФС и ВЭД'!J16/1000</f>
        <v>25.381</v>
      </c>
      <c r="G36" s="21">
        <f>'распред по ФС и ВЭД'!G16/1000</f>
        <v>25.19</v>
      </c>
      <c r="H36" s="21">
        <f>'распред по ФС и ВЭД'!F16/1000</f>
        <v>25.788</v>
      </c>
    </row>
    <row r="37" spans="1:8" ht="15.75" customHeight="1">
      <c r="A37" s="4"/>
      <c r="B37" s="7" t="s">
        <v>39</v>
      </c>
      <c r="C37" s="37">
        <v>401</v>
      </c>
      <c r="D37" s="21">
        <f>'распред по ФС и ВЭД'!H17/1000</f>
        <v>12.023</v>
      </c>
      <c r="E37" s="21">
        <f>'распред по ФС и ВЭД'!I17/1000</f>
        <v>12.006</v>
      </c>
      <c r="F37" s="21">
        <f>'распред по ФС и ВЭД'!J17/1000</f>
        <v>11.996</v>
      </c>
      <c r="G37" s="21">
        <f>'распред по ФС и ВЭД'!G17/1000</f>
        <v>12.066000000000001</v>
      </c>
      <c r="H37" s="21">
        <f>'распред по ФС и ВЭД'!F17/1000</f>
        <v>12.052</v>
      </c>
    </row>
    <row r="38" spans="1:8" ht="15" customHeight="1">
      <c r="A38" s="4"/>
      <c r="B38" s="7" t="s">
        <v>40</v>
      </c>
      <c r="C38" s="37">
        <v>402</v>
      </c>
      <c r="D38" s="21">
        <f>'распред по ФС и ВЭД'!H19/1000</f>
        <v>0</v>
      </c>
      <c r="E38" s="21">
        <f>'распред по ФС и ВЭД'!I19/1000</f>
        <v>0</v>
      </c>
      <c r="F38" s="21">
        <f>'распред по ФС и ВЭД'!J19/1000</f>
        <v>0</v>
      </c>
      <c r="G38" s="21">
        <f>'распред по ФС и ВЭД'!G19/1000</f>
        <v>0</v>
      </c>
      <c r="H38" s="21">
        <f>'распред по ФС и ВЭД'!F19/1000</f>
        <v>0</v>
      </c>
    </row>
    <row r="39" spans="1:8" ht="14.25" customHeight="1">
      <c r="A39" s="4"/>
      <c r="B39" s="7" t="s">
        <v>41</v>
      </c>
      <c r="C39" s="4">
        <v>403</v>
      </c>
      <c r="D39" s="21">
        <f>'распред по ФС и ВЭД'!H21/1000</f>
        <v>0.41</v>
      </c>
      <c r="E39" s="21">
        <f>'распред по ФС и ВЭД'!I21/1000</f>
        <v>0.42</v>
      </c>
      <c r="F39" s="21">
        <f>'распред по ФС и ВЭД'!J21/1000</f>
        <v>0.43</v>
      </c>
      <c r="G39" s="21">
        <f>'распред по ФС и ВЭД'!G21/1000</f>
        <v>0.40200000000000002</v>
      </c>
      <c r="H39" s="21">
        <f>'распред по ФС и ВЭД'!F21/1000</f>
        <v>0.42199999999999999</v>
      </c>
    </row>
    <row r="40" spans="1:8" ht="15" customHeight="1">
      <c r="A40" s="4"/>
      <c r="B40" s="7" t="s">
        <v>42</v>
      </c>
      <c r="C40" s="4">
        <v>404</v>
      </c>
      <c r="D40" s="21">
        <f>'распред по ФС и ВЭД'!H23/1000</f>
        <v>1.35</v>
      </c>
      <c r="E40" s="21">
        <f>'распред по ФС и ВЭД'!I23/1000</f>
        <v>1.36</v>
      </c>
      <c r="F40" s="21">
        <f>'распред по ФС и ВЭД'!J23/1000</f>
        <v>1.39</v>
      </c>
      <c r="G40" s="21">
        <f>'распред по ФС и ВЭД'!G23/1000</f>
        <v>1.33</v>
      </c>
      <c r="H40" s="21">
        <f>'распред по ФС и ВЭД'!F23/1000</f>
        <v>1.6679999999999999</v>
      </c>
    </row>
    <row r="41" spans="1:8" ht="28.5" customHeight="1">
      <c r="A41" s="4"/>
      <c r="B41" s="7" t="s">
        <v>43</v>
      </c>
      <c r="C41" s="37">
        <v>405</v>
      </c>
      <c r="D41" s="21">
        <f>'распред по ФС и ВЭД'!H25/1000</f>
        <v>0.56999999999999995</v>
      </c>
      <c r="E41" s="21">
        <f>'распред по ФС и ВЭД'!I25/1000</f>
        <v>0.56999999999999995</v>
      </c>
      <c r="F41" s="21">
        <f>'распред по ФС и ВЭД'!J25/1000</f>
        <v>0.56999999999999995</v>
      </c>
      <c r="G41" s="21">
        <f>'распред по ФС и ВЭД'!G25/1000</f>
        <v>0.56999999999999995</v>
      </c>
      <c r="H41" s="21">
        <f>'распред по ФС и ВЭД'!F25/1000</f>
        <v>0.59099999999999997</v>
      </c>
    </row>
    <row r="42" spans="1:8">
      <c r="A42" s="4"/>
      <c r="B42" s="7" t="s">
        <v>44</v>
      </c>
      <c r="C42" s="4">
        <v>406</v>
      </c>
      <c r="D42" s="21">
        <f>'распред по ФС и ВЭД'!H27/1000</f>
        <v>1.33</v>
      </c>
      <c r="E42" s="21">
        <f>'распред по ФС и ВЭД'!I27/1000</f>
        <v>1.34</v>
      </c>
      <c r="F42" s="21">
        <f>'распред по ФС и ВЭД'!J27/1000</f>
        <v>1.35</v>
      </c>
      <c r="G42" s="21">
        <f>'распред по ФС и ВЭД'!G27/1000</f>
        <v>1.325</v>
      </c>
      <c r="H42" s="21">
        <f>'распред по ФС и ВЭД'!F27/1000</f>
        <v>1.2749999999999999</v>
      </c>
    </row>
    <row r="43" spans="1:8" ht="52.5" customHeight="1">
      <c r="A43" s="4"/>
      <c r="B43" s="7" t="s">
        <v>45</v>
      </c>
      <c r="C43" s="37">
        <v>407</v>
      </c>
      <c r="D43" s="21">
        <f>'распред по ФС и ВЭД'!H29/1000</f>
        <v>3.56</v>
      </c>
      <c r="E43" s="21">
        <f>'распред по ФС и ВЭД'!I29/1000</f>
        <v>3.5659999999999998</v>
      </c>
      <c r="F43" s="21">
        <f>'распред по ФС и ВЭД'!J29/1000</f>
        <v>3.5720000000000001</v>
      </c>
      <c r="G43" s="21">
        <f>'распред по ФС и ВЭД'!G29/1000</f>
        <v>3.56</v>
      </c>
      <c r="H43" s="21">
        <f>'распред по ФС и ВЭД'!F29/1000</f>
        <v>3.5470000000000002</v>
      </c>
    </row>
    <row r="44" spans="1:8" ht="13.5" customHeight="1">
      <c r="A44" s="4"/>
      <c r="B44" s="7" t="s">
        <v>46</v>
      </c>
      <c r="C44" s="4">
        <v>408</v>
      </c>
      <c r="D44" s="21">
        <f>'распред по ФС и ВЭД'!H31/1000</f>
        <v>9.6000000000000002E-2</v>
      </c>
      <c r="E44" s="21">
        <f>'распред по ФС и ВЭД'!I31/1000</f>
        <v>0.10199999999999999</v>
      </c>
      <c r="F44" s="21">
        <f>'распред по ФС и ВЭД'!J31/1000</f>
        <v>0.13900000000000001</v>
      </c>
      <c r="G44" s="21">
        <f>'распред по ФС и ВЭД'!G31/1000</f>
        <v>8.8999999999999996E-2</v>
      </c>
      <c r="H44" s="21">
        <f>'распред по ФС и ВЭД'!F31/1000</f>
        <v>8.3000000000000004E-2</v>
      </c>
    </row>
    <row r="45" spans="1:8" ht="14.25" customHeight="1">
      <c r="A45" s="4"/>
      <c r="B45" s="7" t="s">
        <v>47</v>
      </c>
      <c r="C45" s="4">
        <v>409</v>
      </c>
      <c r="D45" s="21">
        <f>'распред по ФС и ВЭД'!H33/1000</f>
        <v>0.38</v>
      </c>
      <c r="E45" s="21">
        <f>'распред по ФС и ВЭД'!I33/1000</f>
        <v>0.38</v>
      </c>
      <c r="F45" s="21">
        <f>'распред по ФС и ВЭД'!J33/1000</f>
        <v>0.38</v>
      </c>
      <c r="G45" s="21">
        <f>'распред по ФС и ВЭД'!G33/1000</f>
        <v>0.376</v>
      </c>
      <c r="H45" s="21">
        <f>'распред по ФС и ВЭД'!F33/1000</f>
        <v>0.36799999999999999</v>
      </c>
    </row>
    <row r="46" spans="1:8" ht="14.25" customHeight="1">
      <c r="A46" s="4"/>
      <c r="B46" s="7" t="s">
        <v>48</v>
      </c>
      <c r="C46" s="4">
        <v>410</v>
      </c>
      <c r="D46" s="21">
        <f>'распред по ФС и ВЭД'!H35/1000</f>
        <v>8.5999999999999993E-2</v>
      </c>
      <c r="E46" s="21">
        <f>'распред по ФС и ВЭД'!I35/1000</f>
        <v>8.6999999999999994E-2</v>
      </c>
      <c r="F46" s="21">
        <f>'распред по ФС и ВЭД'!J35/1000</f>
        <v>8.6999999999999994E-2</v>
      </c>
      <c r="G46" s="21">
        <f>'распред по ФС и ВЭД'!G35/1000</f>
        <v>8.5000000000000006E-2</v>
      </c>
      <c r="H46" s="21">
        <f>'распред по ФС и ВЭД'!F35/1000</f>
        <v>8.7999999999999995E-2</v>
      </c>
    </row>
    <row r="47" spans="1:8" ht="30" customHeight="1">
      <c r="A47" s="4"/>
      <c r="B47" s="7" t="s">
        <v>49</v>
      </c>
      <c r="C47" s="37">
        <v>411</v>
      </c>
      <c r="D47" s="21">
        <f>'распред по ФС и ВЭД'!H37/1000</f>
        <v>0.22700000000000001</v>
      </c>
      <c r="E47" s="21">
        <f>'распред по ФС и ВЭД'!I37/1000</f>
        <v>0.22900000000000001</v>
      </c>
      <c r="F47" s="21">
        <f>'распред по ФС и ВЭД'!J37/1000</f>
        <v>0.22900000000000001</v>
      </c>
      <c r="G47" s="21">
        <f>'распред по ФС и ВЭД'!G37/1000</f>
        <v>0.22600000000000001</v>
      </c>
      <c r="H47" s="21">
        <f>'распред по ФС и ВЭД'!F37/1000</f>
        <v>0.23499999999999999</v>
      </c>
    </row>
    <row r="48" spans="1:8" ht="27" customHeight="1">
      <c r="A48" s="4"/>
      <c r="B48" s="7" t="s">
        <v>50</v>
      </c>
      <c r="C48" s="4">
        <v>412</v>
      </c>
      <c r="D48" s="21">
        <f>'распред по ФС и ВЭД'!H39/1000</f>
        <v>1.046</v>
      </c>
      <c r="E48" s="21">
        <f>'распред по ФС и ВЭД'!I39/1000</f>
        <v>1.0529999999999999</v>
      </c>
      <c r="F48" s="21">
        <f>'распред по ФС и ВЭД'!J39/1000</f>
        <v>1.0549999999999999</v>
      </c>
      <c r="G48" s="21">
        <f>'распред по ФС и ВЭД'!G39/1000</f>
        <v>1.04</v>
      </c>
      <c r="H48" s="21">
        <f>'распред по ФС и ВЭД'!F39/1000</f>
        <v>1.0640000000000001</v>
      </c>
    </row>
    <row r="49" spans="1:9" ht="14.25" customHeight="1">
      <c r="A49" s="4"/>
      <c r="B49" s="7" t="s">
        <v>51</v>
      </c>
      <c r="C49" s="4">
        <v>413</v>
      </c>
      <c r="D49" s="21">
        <f>'распред по ФС и ВЭД'!H41/1000</f>
        <v>1.9790000000000001</v>
      </c>
      <c r="E49" s="21">
        <f>'распред по ФС и ВЭД'!I41/1000</f>
        <v>1.9930000000000001</v>
      </c>
      <c r="F49" s="21">
        <f>'распред по ФС и ВЭД'!J41/1000</f>
        <v>1.9970000000000001</v>
      </c>
      <c r="G49" s="21">
        <f>'распред по ФС и ВЭД'!G41/1000</f>
        <v>1.9670000000000001</v>
      </c>
      <c r="H49" s="21">
        <f>'распред по ФС и ВЭД'!F41/1000</f>
        <v>2.0249999999999999</v>
      </c>
    </row>
    <row r="50" spans="1:9" ht="29.25" customHeight="1">
      <c r="A50" s="4"/>
      <c r="B50" s="7" t="s">
        <v>52</v>
      </c>
      <c r="C50" s="4">
        <v>414</v>
      </c>
      <c r="D50" s="21">
        <f>'распред по ФС и ВЭД'!H43/1000</f>
        <v>1.7210000000000001</v>
      </c>
      <c r="E50" s="21">
        <f>'распред по ФС и ВЭД'!I43/1000</f>
        <v>1.7330000000000001</v>
      </c>
      <c r="F50" s="21">
        <f>'распред по ФС и ВЭД'!J43/1000</f>
        <v>1.736</v>
      </c>
      <c r="G50" s="21">
        <f>'распред по ФС и ВЭД'!G43/1000</f>
        <v>1.7110000000000001</v>
      </c>
      <c r="H50" s="21">
        <f>'распред по ФС и ВЭД'!F43/1000</f>
        <v>1.901</v>
      </c>
    </row>
    <row r="51" spans="1:9" ht="29.25" customHeight="1">
      <c r="A51" s="4"/>
      <c r="B51" s="7" t="s">
        <v>53</v>
      </c>
      <c r="C51" s="37">
        <v>415</v>
      </c>
      <c r="D51" s="21">
        <f>'распред по ФС и ВЭД'!H45/1000</f>
        <v>0.44600000000000001</v>
      </c>
      <c r="E51" s="21">
        <f>'распред по ФС и ВЭД'!I45/1000</f>
        <v>0.44900000000000001</v>
      </c>
      <c r="F51" s="21">
        <f>'распред по ФС и ВЭД'!J45/1000</f>
        <v>0.45</v>
      </c>
      <c r="G51" s="21">
        <f>'распред по ФС и ВЭД'!G45/1000</f>
        <v>0.443</v>
      </c>
      <c r="H51" s="21">
        <f>'распред по ФС и ВЭД'!F45/1000</f>
        <v>0.46899999999999997</v>
      </c>
    </row>
    <row r="52" spans="1:9" ht="16.5" customHeight="1">
      <c r="A52" s="4"/>
      <c r="B52" s="7" t="s">
        <v>54</v>
      </c>
      <c r="C52" s="4">
        <v>416</v>
      </c>
      <c r="D52" s="21">
        <f>'распред по ФС и ВЭД'!H47/1000</f>
        <v>0</v>
      </c>
      <c r="E52" s="21">
        <f>'распред по ФС и ВЭД'!I47/1000</f>
        <v>0</v>
      </c>
      <c r="F52" s="21">
        <f>'распред по ФС и ВЭД'!J47/1000</f>
        <v>0</v>
      </c>
      <c r="G52" s="21">
        <f>'распред по ФС и ВЭД'!G47/1000</f>
        <v>0</v>
      </c>
      <c r="H52" s="21">
        <f>'распред по ФС и ВЭД'!F47/1000</f>
        <v>0</v>
      </c>
    </row>
    <row r="53" spans="1:9" ht="14.25" customHeight="1">
      <c r="A53" s="5" t="s">
        <v>55</v>
      </c>
      <c r="B53" s="8" t="s">
        <v>56</v>
      </c>
      <c r="C53" s="4">
        <v>500</v>
      </c>
      <c r="D53" s="75"/>
      <c r="E53" s="76"/>
      <c r="F53" s="76"/>
      <c r="G53" s="76"/>
      <c r="H53" s="77"/>
    </row>
    <row r="54" spans="1:9" ht="39.75" customHeight="1">
      <c r="A54" s="4"/>
      <c r="B54" s="3" t="s">
        <v>27</v>
      </c>
      <c r="C54" s="4">
        <v>501</v>
      </c>
      <c r="D54" s="21">
        <f>справочно!H8</f>
        <v>0.99776779711158325</v>
      </c>
      <c r="E54" s="21">
        <f>справочно!I8</f>
        <v>0.88392080069625756</v>
      </c>
      <c r="F54" s="21">
        <f>справочно!J8</f>
        <v>0.83012644310060479</v>
      </c>
      <c r="G54" s="21">
        <f>справочно!G8</f>
        <v>1.1037468598000963</v>
      </c>
      <c r="H54" s="21">
        <f>справочно!F8</f>
        <v>1.2528651802458846</v>
      </c>
    </row>
    <row r="55" spans="1:9" ht="13.5" customHeight="1">
      <c r="A55" s="5"/>
      <c r="B55" s="3" t="s">
        <v>57</v>
      </c>
      <c r="C55" s="4">
        <v>502</v>
      </c>
      <c r="D55" s="21">
        <f>справочно!H9/1000</f>
        <v>3.5024999999999999</v>
      </c>
      <c r="E55" s="21">
        <f>справочно!I9/1000</f>
        <v>3.4018999999999999</v>
      </c>
      <c r="F55" s="21">
        <f>справочно!J9/1000</f>
        <v>3.3013000000000003</v>
      </c>
      <c r="G55" s="21">
        <f>справочно!G9/1000</f>
        <v>3.5670000000000002</v>
      </c>
      <c r="H55" s="21">
        <f>справочно!F9/1000</f>
        <v>3.7559999999999998</v>
      </c>
    </row>
    <row r="56" spans="1:9" ht="24.75" customHeight="1">
      <c r="A56" s="5"/>
      <c r="B56" s="7" t="s">
        <v>58</v>
      </c>
      <c r="C56" s="4">
        <v>503</v>
      </c>
      <c r="D56" s="21">
        <f>справочно!H10/1000</f>
        <v>28.726500000000001</v>
      </c>
      <c r="E56" s="21">
        <f>справочно!I10/1000</f>
        <v>28.689900000000002</v>
      </c>
      <c r="F56" s="21">
        <f>справочно!J10/1000</f>
        <v>28.682299999999998</v>
      </c>
      <c r="G56" s="21">
        <f>справочно!G10/1000</f>
        <v>28.757000000000001</v>
      </c>
      <c r="H56" s="21">
        <f>справочно!F10/1000</f>
        <v>29.544</v>
      </c>
    </row>
    <row r="57" spans="1:9" ht="36.75" customHeight="1">
      <c r="A57" s="4"/>
      <c r="B57" s="38" t="s">
        <v>59</v>
      </c>
      <c r="C57" s="4">
        <v>504</v>
      </c>
      <c r="D57" s="21">
        <f>справочно!H11</f>
        <v>12.192574800271526</v>
      </c>
      <c r="E57" s="21">
        <f>справочно!I11</f>
        <v>11.857482946960427</v>
      </c>
      <c r="F57" s="21">
        <f>справочно!J11</f>
        <v>11.509885887812345</v>
      </c>
      <c r="G57" s="21">
        <f>справочно!G11</f>
        <v>12.40393643286852</v>
      </c>
      <c r="H57" s="21">
        <f>справочно!F11</f>
        <v>12.713241267262386</v>
      </c>
    </row>
    <row r="58" spans="1:9" ht="39" customHeight="1">
      <c r="A58" s="4"/>
      <c r="B58" s="7" t="s">
        <v>95</v>
      </c>
      <c r="C58" s="4">
        <v>505</v>
      </c>
      <c r="D58" s="21">
        <f>справочно!H12/1000</f>
        <v>0.18099999999999999</v>
      </c>
      <c r="E58" s="21">
        <f>справочно!I12/1000</f>
        <v>0.13300000000000001</v>
      </c>
      <c r="F58" s="21">
        <f>справочно!J12/1000</f>
        <v>0.15</v>
      </c>
      <c r="G58" s="21">
        <f>справочно!G12/1000</f>
        <v>0.22</v>
      </c>
      <c r="H58" s="21">
        <f>справочно!F12/1000</f>
        <v>0.34799999999999998</v>
      </c>
    </row>
    <row r="59" spans="1:9" ht="39.75" customHeight="1">
      <c r="A59" s="4"/>
      <c r="B59" s="7" t="s">
        <v>94</v>
      </c>
      <c r="C59" s="4">
        <v>506</v>
      </c>
      <c r="D59" s="21">
        <f>справочно!H13/1000</f>
        <v>0.21199999999999999</v>
      </c>
      <c r="E59" s="21">
        <f>справочно!I13/1000</f>
        <v>0.13</v>
      </c>
      <c r="F59" s="21">
        <f>справочно!J13/1000</f>
        <v>0.1</v>
      </c>
      <c r="G59" s="21">
        <f>справочно!G13/1000</f>
        <v>0.52300000000000002</v>
      </c>
      <c r="H59" s="21">
        <f>справочно!F13/1000</f>
        <v>0.32800000000000001</v>
      </c>
    </row>
    <row r="61" spans="1:9">
      <c r="B61" s="22"/>
      <c r="C61" s="25"/>
      <c r="D61" s="23"/>
      <c r="E61" s="23"/>
      <c r="F61" s="23"/>
      <c r="G61" s="23"/>
      <c r="H61" s="23"/>
      <c r="I61" s="23"/>
    </row>
  </sheetData>
  <sheetProtection password="D8C4" sheet="1" objects="1" scenarios="1"/>
  <mergeCells count="14">
    <mergeCell ref="A2:C2"/>
    <mergeCell ref="D2:H2"/>
    <mergeCell ref="A3:H3"/>
    <mergeCell ref="D53:H53"/>
    <mergeCell ref="D5:H5"/>
    <mergeCell ref="G6:H6"/>
    <mergeCell ref="A4:H4"/>
    <mergeCell ref="A5:B5"/>
    <mergeCell ref="A6:A7"/>
    <mergeCell ref="B6:B7"/>
    <mergeCell ref="C6:C7"/>
    <mergeCell ref="D6:D7"/>
    <mergeCell ref="E6:E7"/>
    <mergeCell ref="F6:F7"/>
  </mergeCells>
  <pageMargins left="0.70866141732283472" right="0.70866141732283472" top="0.74803149606299213" bottom="0.74803149606299213" header="0.31496062992125984" footer="0.31496062992125984"/>
  <pageSetup paperSize="9" scale="89" fitToHeight="2" orientation="portrait" r:id="rId1"/>
  <rowBreaks count="1" manualBreakCount="1">
    <brk id="27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48</vt:i4>
      </vt:variant>
    </vt:vector>
  </HeadingPairs>
  <TitlesOfParts>
    <vt:vector size="55" baseType="lpstr">
      <vt:lpstr>Лист1</vt:lpstr>
      <vt:lpstr>маятник миграция</vt:lpstr>
      <vt:lpstr>Формир и распред ТР</vt:lpstr>
      <vt:lpstr>распред по ФС и ВЭД</vt:lpstr>
      <vt:lpstr>справочно</vt:lpstr>
      <vt:lpstr>Баланс ТР МО</vt:lpstr>
      <vt:lpstr>Лист2</vt:lpstr>
      <vt:lpstr>АБИНСКОГО_РАЙОНА</vt:lpstr>
      <vt:lpstr>АПШЕРОНСКОГО_РАЙОНА</vt:lpstr>
      <vt:lpstr>БЕЛОГЛИНСКОГО_РАЙОНА</vt:lpstr>
      <vt:lpstr>БЕЛОРЕЧЕНСКОГО_РАЙОНА</vt:lpstr>
      <vt:lpstr>БРЮХОВЕЦКОГО_РАЙОНА</vt:lpstr>
      <vt:lpstr>ВЫСЕЛКОВСКОГО_РАЙОНА</vt:lpstr>
      <vt:lpstr>ГОРОДА_АРМАВИР</vt:lpstr>
      <vt:lpstr>ГОРОДА_ГОРЯЧИЙ_КЛЮЧ</vt:lpstr>
      <vt:lpstr>ГОРОДА_КРАСНОДАР</vt:lpstr>
      <vt:lpstr>ГОРОДА_КУРОРТ_СОЧИ</vt:lpstr>
      <vt:lpstr>ГОРОДА_КУРОРТА_АНАПА</vt:lpstr>
      <vt:lpstr>ГОРОДА_КУРОРТА_ГЕЛЕНДЖИК</vt:lpstr>
      <vt:lpstr>ГОРОДА_НОВОРОССИЙСК</vt:lpstr>
      <vt:lpstr>ГУЛЬКЕВИЧСКОГО_РАЙОНА</vt:lpstr>
      <vt:lpstr>ДИНСКОГО_РАЙОНА</vt:lpstr>
      <vt:lpstr>ЕЙСКОГО_РАЙОНА</vt:lpstr>
      <vt:lpstr>КАВКАЗСКОГО_РАЙОНА</vt:lpstr>
      <vt:lpstr>КАЛИНИНСКОГО_РАЙОНА</vt:lpstr>
      <vt:lpstr>КАНЕВСКОГО_РАЙОНА</vt:lpstr>
      <vt:lpstr>КОРЕНОВСКОГО_РАЙОНА</vt:lpstr>
      <vt:lpstr>КРАСНОАРМЕЙСКОГО_РАЙОНА</vt:lpstr>
      <vt:lpstr>КРЫЛОВСКОГО_РАЙОНА</vt:lpstr>
      <vt:lpstr>КРЫМСКОГО_РАЙОНА</vt:lpstr>
      <vt:lpstr>КУРГАНИНСКОГО_РАЙОНА</vt:lpstr>
      <vt:lpstr>КУЩЕВСКОГО_РАЙОНА</vt:lpstr>
      <vt:lpstr>ЛАБИНСКОГО_РАЙОНА</vt:lpstr>
      <vt:lpstr>ЛЕНИНГРАДСКОГО_РАЙОНА</vt:lpstr>
      <vt:lpstr>МОСТОВСКОГО_РАЙОНА</vt:lpstr>
      <vt:lpstr>НОВОКУБАНСКОГО_РАЙОНА</vt:lpstr>
      <vt:lpstr>НОВОПОКРОВСКОГО_РАЙОНА</vt:lpstr>
      <vt:lpstr>'Баланс ТР МО'!Область_печати</vt:lpstr>
      <vt:lpstr>'распред по ФС и ВЭД'!Область_печати</vt:lpstr>
      <vt:lpstr>'Формир и распред ТР'!Область_печати</vt:lpstr>
      <vt:lpstr>ОТРАДНЕНСКОГО_РАЙОНА</vt:lpstr>
      <vt:lpstr>ПАВЛОВСКОГО_РАЙОНА</vt:lpstr>
      <vt:lpstr>ПРИМОРСКО_АХТАРСКОГО_РАЙОНА</vt:lpstr>
      <vt:lpstr>Районы</vt:lpstr>
      <vt:lpstr>СЕВЕРСКОГО_РАЙОНА</vt:lpstr>
      <vt:lpstr>СЛАВЯНСКОГО_РАЙОНА</vt:lpstr>
      <vt:lpstr>СТАРОМИНСКОГО_РАЙОНА</vt:lpstr>
      <vt:lpstr>ТБИЛИССКОГО_РАЙОНА</vt:lpstr>
      <vt:lpstr>ТЕМРЮКСКОГО_РАЙОНА</vt:lpstr>
      <vt:lpstr>ТИМАШЕВСКОГО_РАЙОНА</vt:lpstr>
      <vt:lpstr>ТИХОРЕЦКОГО_РАЙОНА</vt:lpstr>
      <vt:lpstr>ТУАПСИНСКОГО_РАЙОНА</vt:lpstr>
      <vt:lpstr>УСПЕНСКОГО_РАЙОНА</vt:lpstr>
      <vt:lpstr>УСТЬ_ЛАБИНСКОГО_РАЙОНА</vt:lpstr>
      <vt:lpstr>ЩЕРБИНОВСКОГО_РАЙОНА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2013-10-04T07:50:17Z</dcterms:modified>
</cp:coreProperties>
</file>